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Default Extension="vml" ContentType="application/vnd.openxmlformats-officedocument.vmlDrawing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Lists" state="hidden" r:id="rId5"/>
    <sheet sheetId="3" name="Referral log" state="visible" r:id="rId6"/>
    <sheet sheetId="4" name="Partners" state="visible" r:id="rId7"/>
    <sheet sheetId="5" name="Dashboard" state="visible" r:id="rId8"/>
  </sheets>
  <definedNames>
    <definedName name="DirectionList">Lists!$A$2:$A$3</definedName>
    <definedName name="DealStatusList">Lists!$B$2:$B$5</definedName>
    <definedName name="FeeTypeList">Lists!$C$2:$C$3</definedName>
    <definedName name="FeeStatusList">Lists!$D$2:$D$4</definedName>
    <definedName name="PartnerList">Partners!$A$2:$A$50</definedName>
  </definedNames>
  <calcPr calcId="171027" fullCalcOnLoad="1"/>
</workbook>
</file>

<file path=xl/comments3.xml><?xml version="1.0" encoding="utf-8"?>
<comments xmlns="http://schemas.openxmlformats.org/spreadsheetml/2006/main">
  <authors>
    <author>Author</author>
  </authors>
  <commentList>
    <comment ref="B1" authorId="0">
      <text>
        <r>
          <t>Given = you sent the referral (fee owed to you). Received = your partner sent it (you owe the fee).</t>
        </r>
      </text>
    </comment>
    <comment ref="I1" authorId="0">
      <text>
        <r>
          <t>Calculates itself once the deal is marked Won.</t>
        </r>
      </text>
    </comment>
    <comment ref="A12" authorId="0">
      <text>
        <r>
          <t>Nothing logged yet — your first row goes here.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1" authorId="0">
      <text>
        <r>
          <t>Add each partner once — every other column fills itself from the Referral log.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C3" authorId="0">
      <text>
        <r>
          <t>The monthly table below reads this year.</t>
        </r>
      </text>
    </comment>
  </commentList>
</comments>
</file>

<file path=xl/sharedStrings.xml><?xml version="1.0" encoding="utf-8"?>
<sst xmlns="http://schemas.openxmlformats.org/spreadsheetml/2006/main" count="139" uniqueCount="81">
  <si>
    <t>Introzy referral tracker</t>
  </si>
  <si>
    <t>Track referrals you give and receive — and every fee owed on them.</t>
  </si>
  <si>
    <t>Make it yours</t>
  </si>
  <si>
    <t>Working in Google Sheets? File &gt; Make a copy gives you your own editable version.</t>
  </si>
  <si>
    <t>Working in Excel? This file is already yours to edit.</t>
  </si>
  <si>
    <t>How to use it</t>
  </si>
  <si>
    <t>1. Log each referral as one row on the Referral log tab. Sample rows are safe to delete.</t>
  </si>
  <si>
    <t>2. Direction: Given means you sent the referral, so the fee is owed to you. Received means your partner sent it, so you owe the fee.</t>
  </si>
  <si>
    <t>3. Add each partner once on the Partners tab, then pick them from the Partner dropdown on the log. Totals, fees, and net position fill themselves.</t>
  </si>
  <si>
    <t>4. Read the Dashboard before your next partner conversation: open pipeline, won value, and who owes whom.</t>
  </si>
  <si>
    <t>Customizing</t>
  </si>
  <si>
    <t>Every dropdown lives on the hidden Lists sheet — unhide it (right-click any sheet tab) to change statuses or fee types without touching validation rules.</t>
  </si>
  <si>
    <t>Fee owed fills itself once a deal is marked Won: deal value × fee rate for "% of deal", or the flat amount. No need to type in that column.</t>
  </si>
  <si>
    <t>Formula cells on Partners and the Dashboard are locked so totals cannot be typed over. Partner names and the Dashboard year are yours to edit.</t>
  </si>
  <si>
    <t>Start free — Introzy captures referrals automatically, no typing them in</t>
  </si>
  <si>
    <t>Get the latest version of this template</t>
  </si>
  <si>
    <t>Free from Introzy — the system of record for referral revenue.</t>
  </si>
  <si>
    <t>Direction</t>
  </si>
  <si>
    <t>Deal status</t>
  </si>
  <si>
    <t>Fee type</t>
  </si>
  <si>
    <t>Fee status</t>
  </si>
  <si>
    <t>Given</t>
  </si>
  <si>
    <t>New</t>
  </si>
  <si>
    <t>% of deal</t>
  </si>
  <si>
    <t>Not due</t>
  </si>
  <si>
    <t>Received</t>
  </si>
  <si>
    <t>In progress</t>
  </si>
  <si>
    <t>Flat fee</t>
  </si>
  <si>
    <t>Due</t>
  </si>
  <si>
    <t>Won</t>
  </si>
  <si>
    <t>Paid</t>
  </si>
  <si>
    <t>Lost</t>
  </si>
  <si>
    <t>Date</t>
  </si>
  <si>
    <t>Contact name</t>
  </si>
  <si>
    <t>Partner</t>
  </si>
  <si>
    <t>Deal value</t>
  </si>
  <si>
    <t>Fee rate (% or $)</t>
  </si>
  <si>
    <t>Fee owed</t>
  </si>
  <si>
    <t>Date paid</t>
  </si>
  <si>
    <t>Notes</t>
  </si>
  <si>
    <t>Dana Whitfield</t>
  </si>
  <si>
    <t>Harper &amp; Lowe LLP</t>
  </si>
  <si>
    <t>Introduced at spring mixer</t>
  </si>
  <si>
    <t>Sam Okafor</t>
  </si>
  <si>
    <t>Beacon Accounting</t>
  </si>
  <si>
    <t>Warm intro over email</t>
  </si>
  <si>
    <t>Priya Raman</t>
  </si>
  <si>
    <t>Northside Design Co.</t>
  </si>
  <si>
    <t>Proposal under review</t>
  </si>
  <si>
    <t>Lee Calloway</t>
  </si>
  <si>
    <t>Second meeting booked</t>
  </si>
  <si>
    <t>Kim Reyes</t>
  </si>
  <si>
    <t>Kickoff July 15</t>
  </si>
  <si>
    <t>Joy Lindqvist</t>
  </si>
  <si>
    <t>Went with incumbent</t>
  </si>
  <si>
    <t>Max Delgado</t>
  </si>
  <si>
    <t>Call scheduled</t>
  </si>
  <si>
    <t>Renee Achebe</t>
  </si>
  <si>
    <t>Retainer signed</t>
  </si>
  <si>
    <t>Tomas Herrera</t>
  </si>
  <si>
    <t>Cedar Point Advisory</t>
  </si>
  <si>
    <t>Scope call next week</t>
  </si>
  <si>
    <t>Aisha Boulos</t>
  </si>
  <si>
    <t>Waiting on intro reply</t>
  </si>
  <si>
    <t>Referrals given</t>
  </si>
  <si>
    <t>Referrals received</t>
  </si>
  <si>
    <t>Won deals</t>
  </si>
  <si>
    <t>Conversion rate</t>
  </si>
  <si>
    <t>Fees owed to you</t>
  </si>
  <si>
    <t>Fees you owe</t>
  </si>
  <si>
    <t>Net position</t>
  </si>
  <si>
    <t>Dashboard</t>
  </si>
  <si>
    <t>Year</t>
  </si>
  <si>
    <t>Open pipeline</t>
  </si>
  <si>
    <t>Won value</t>
  </si>
  <si>
    <t>Outstanding balance</t>
  </si>
  <si>
    <t>By month</t>
  </si>
  <si>
    <t>Month</t>
  </si>
  <si>
    <t>Referrals</t>
  </si>
  <si>
    <t>Activity</t>
  </si>
  <si>
    <t>Give your partners a live view of this dashboard — start free by letting us upload this for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</si>
</sst>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-mm-dd"/>
    <numFmt numFmtId="165" formatCode="&quot;$&quot;#,##0"/>
    <numFmt numFmtId="166" formatCode="&quot;$&quot;#,##0.00"/>
  </numFmts>
  <fonts count="13" x14ac:knownFonts="1">
    <font>
      <color theme="1"/>
      <family val="2"/>
      <scheme val="minor"/>
      <sz val="11"/>
      <name val="Calibri"/>
    </font>
    <font>
      <b/>
      <color rgb="FFFAF9F7"/>
      <sz val="16"/>
      <name val="Inter"/>
    </font>
    <font>
      <color rgb="FF5F5A52"/>
      <sz val="11"/>
      <name val="Inter"/>
    </font>
    <font>
      <b/>
      <color rgb="FF26231E"/>
      <sz val="12"/>
      <name val="Inter"/>
    </font>
    <font>
      <color rgb="FF26231E"/>
      <sz val="11"/>
      <name val="Inter"/>
    </font>
    <font>
      <b/>
      <u/>
      <color rgb="FF6E56CF"/>
      <sz val="12"/>
      <name val="Inter"/>
    </font>
    <font>
      <u/>
      <color rgb="FF6E56CF"/>
      <sz val="11"/>
      <name val="Inter"/>
    </font>
    <font>
      <b/>
      <color rgb="FF26231E"/>
      <sz val="11"/>
      <name val="Inter"/>
    </font>
    <font>
      <b/>
      <color rgb="FF26231E"/>
      <sz val="14"/>
      <name val="Inter"/>
    </font>
    <font>
      <color rgb="FF5F5A52"/>
      <sz val="10"/>
      <name val="Inter"/>
    </font>
    <font>
      <color rgb="FF26231E"/>
      <sz val="26"/>
      <name val="Inter"/>
    </font>
    <font>
      <b/>
      <color rgb="FF26231E"/>
      <sz val="10"/>
      <name val="Inter"/>
    </font>
    <font>
      <color rgb="FF2E6B36"/>
      <sz val="11"/>
      <name val="Inter"/>
    </font>
  </fonts>
  <fills count="6">
    <fill>
      <patternFill patternType="none"/>
    </fill>
    <fill>
      <patternFill patternType="gray125"/>
    </fill>
    <fill>
      <patternFill patternType="solid">
        <fgColor rgb="FF6E56CF"/>
      </patternFill>
    </fill>
    <fill>
      <patternFill patternType="solid">
        <fgColor rgb="FFFAF9F7"/>
      </patternFill>
    </fill>
    <fill>
      <patternFill patternType="solid">
        <fgColor rgb="FFF3F1EE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E8E5E0"/>
      </bottom>
      <diagonal/>
    </border>
    <border>
      <left style="thin">
        <color rgb="FFE8E5E0"/>
      </left>
      <right style="thin">
        <color rgb="FFE8E5E0"/>
      </right>
      <top style="thin">
        <color rgb="FFE8E5E0"/>
      </top>
      <bottom style="thin">
        <color rgb="FFE8E5E0"/>
      </bottom>
      <diagonal/>
    </border>
    <border>
      <left style="thin">
        <color rgb="FFE8E5E0"/>
      </left>
      <right style="thin">
        <color rgb="FFE8E5E0"/>
      </right>
      <top style="medium">
        <color rgb="FF2E6B36"/>
      </top>
      <bottom/>
      <diagonal/>
    </border>
    <border>
      <left style="thin">
        <color rgb="FFE8E5E0"/>
      </left>
      <right style="thin">
        <color rgb="FFE8E5E0"/>
      </right>
      <top/>
      <bottom style="thin">
        <color rgb="FFE8E5E0"/>
      </bottom>
      <diagonal/>
    </border>
    <border>
      <left style="thin">
        <color rgb="FFE8E5E0"/>
      </left>
      <right/>
      <top style="thin">
        <color rgb="FFE8E5E0"/>
      </top>
      <bottom/>
      <diagonal/>
    </border>
    <border>
      <left/>
      <right/>
      <top style="thin">
        <color rgb="FFE8E5E0"/>
      </top>
      <bottom/>
      <diagonal/>
    </border>
    <border>
      <left/>
      <right style="thin">
        <color rgb="FFE8E5E0"/>
      </right>
      <top style="thin">
        <color rgb="FFE8E5E0"/>
      </top>
      <bottom/>
      <diagonal/>
    </border>
    <border>
      <left style="thin">
        <color rgb="FFE8E5E0"/>
      </left>
      <right/>
      <top/>
      <bottom style="thin">
        <color rgb="FFE8E5E0"/>
      </bottom>
      <diagonal/>
    </border>
    <border>
      <left/>
      <right style="thin">
        <color rgb="FFE8E5E0"/>
      </right>
      <top/>
      <bottom style="thin">
        <color rgb="FFE8E5E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7" fillId="4" borderId="0" xfId="0" applyFont="1" applyFill="1"/>
    <xf numFmtId="0" fontId="4" fillId="0" borderId="0" xfId="0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7" fillId="4" borderId="0" xfId="0" applyFont="1" applyFill="1" applyAlignment="1">
      <alignment vertical="center"/>
    </xf>
    <xf numFmtId="165" fontId="7" fillId="4" borderId="0" xfId="0" applyNumberFormat="1" applyFont="1" applyFill="1" applyAlignment="1">
      <alignment vertical="center"/>
    </xf>
    <xf numFmtId="166" fontId="7" fillId="4" borderId="0" xfId="0" applyNumberFormat="1" applyFont="1" applyFill="1" applyAlignment="1">
      <alignment vertical="center"/>
    </xf>
    <xf numFmtId="164" fontId="4" fillId="0" borderId="1" xfId="0" applyNumberFormat="1" applyFont="1" applyBorder="1"/>
    <xf numFmtId="0" fontId="4" fillId="0" borderId="1" xfId="0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9" fontId="0" fillId="0" borderId="0" xfId="0" applyNumberFormat="1"/>
    <xf numFmtId="9" fontId="7" fillId="4" borderId="0" xfId="0" applyNumberFormat="1" applyFont="1" applyFill="1" applyAlignment="1">
      <alignment vertical="center"/>
    </xf>
    <xf numFmtId="0" fontId="4" fillId="0" borderId="1" xfId="0" applyFont="1" applyBorder="1" applyProtection="1">
      <protection locked="0"/>
    </xf>
    <xf numFmtId="9" fontId="4" fillId="0" borderId="1" xfId="0" applyNumberFormat="1" applyFont="1" applyBorder="1"/>
    <xf numFmtId="0" fontId="8" fillId="3" borderId="0" xfId="0" applyFont="1" applyFill="1" applyAlignment="1">
      <alignment vertical="bottom"/>
    </xf>
    <xf numFmtId="0" fontId="9" fillId="3" borderId="0" xfId="0" applyFont="1" applyFill="1"/>
    <xf numFmtId="0" fontId="7" fillId="5" borderId="2" xfId="0" applyFont="1" applyFill="1" applyBorder="1" applyProtection="1">
      <protection locked="0"/>
    </xf>
    <xf numFmtId="0" fontId="9" fillId="5" borderId="3" xfId="0" applyFont="1" applyFill="1" applyBorder="1" applyAlignment="1">
      <alignment horizontal="left" vertical="bottom" indent="1"/>
    </xf>
    <xf numFmtId="165" fontId="10" fillId="5" borderId="4" xfId="0" applyNumberFormat="1" applyFont="1" applyFill="1" applyBorder="1" applyAlignment="1">
      <alignment horizontal="left" vertical="top" indent="1"/>
    </xf>
    <xf numFmtId="0" fontId="11" fillId="4" borderId="5" xfId="0" applyFont="1" applyFill="1" applyBorder="1"/>
    <xf numFmtId="0" fontId="11" fillId="4" borderId="6" xfId="0" applyFont="1" applyFill="1" applyBorder="1"/>
    <xf numFmtId="0" fontId="11" fillId="4" borderId="7" xfId="0" applyFont="1" applyFill="1" applyBorder="1"/>
    <xf numFmtId="0" fontId="4" fillId="5" borderId="8" xfId="0" applyFont="1" applyFill="1" applyBorder="1"/>
    <xf numFmtId="0" fontId="4" fillId="5" borderId="1" xfId="0" applyFont="1" applyFill="1" applyBorder="1"/>
    <xf numFmtId="165" fontId="4" fillId="5" borderId="1" xfId="0" applyNumberFormat="1" applyFont="1" applyFill="1" applyBorder="1"/>
    <xf numFmtId="0" fontId="12" fillId="5" borderId="9" xfId="0" applyFont="1" applyFill="1" applyBorder="1"/>
  </cellXfs>
  <cellStyles count="1">
    <cellStyle name="Normal" xfId="0" builtinId="0"/>
  </cellStyles>
  <dxfs count="8">
    <dxf>
      <font>
        <color rgb="FF1F6B5E"/>
      </font>
      <fill>
        <patternFill patternType="solid">
          <fgColor rgb="FFE0F0ED"/>
        </patternFill>
      </fill>
    </dxf>
    <dxf>
      <font>
        <color rgb="FF5B45B8"/>
      </font>
      <fill>
        <patternFill patternType="solid">
          <fgColor rgb="FFEDEAFB"/>
        </patternFill>
      </fill>
    </dxf>
    <dxf>
      <font>
        <color rgb="FF2E6B36"/>
      </font>
      <fill>
        <patternFill patternType="solid">
          <fgColor rgb="FFE4F0E5"/>
        </patternFill>
      </fill>
    </dxf>
    <dxf>
      <font>
        <color rgb="FF2B5C8A"/>
      </font>
      <fill>
        <patternFill patternType="solid">
          <fgColor rgb="FFE3EDF6"/>
        </patternFill>
      </fill>
    </dxf>
    <dxf>
      <font>
        <color rgb="FF8A847A"/>
      </font>
      <fill>
        <patternFill patternType="solid">
          <fgColor rgb="FFF3F1EE"/>
        </patternFill>
      </fill>
    </dxf>
    <dxf>
      <font>
        <color rgb="FF2E6B36"/>
      </font>
      <fill>
        <patternFill patternType="solid">
          <fgColor rgb="FFE4F0E5"/>
        </patternFill>
      </fill>
    </dxf>
    <dxf>
      <font>
        <color rgb="FF2B5C8A"/>
      </font>
      <fill>
        <patternFill patternType="solid">
          <fgColor rgb="FFE3EDF6"/>
        </patternFill>
      </fill>
    </dxf>
    <dxf>
      <font>
        <color rgb="FF8A847A"/>
      </font>
      <fill>
        <patternFill patternType="solid">
          <fgColor rgb="FFF3F1E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18</xdr:row>
      <xdr:rowOff>0</xdr:rowOff>
    </xdr:from>
    <xdr:ext cx="1143000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27</xdr:row>
      <xdr:rowOff>35999</xdr:rowOff>
    </xdr:from>
    <xdr:ext cx="1143000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ReferralLog" displayName="ReferralLog" ref="A1:L501" totalsRowShown="1" headerRowCount="1">
  <autoFilter ref="A1:L501">
    <filterColumn colId="0" hiddenButton="0"/>
    <filterColumn colId="1" hiddenButton="0"/>
    <filterColumn colId="2" hiddenButton="0"/>
    <filterColumn colId="3" hiddenButton="0"/>
    <filterColumn colId="4" hiddenButton="0"/>
    <filterColumn colId="5" hiddenButton="0"/>
    <filterColumn colId="6" hiddenButton="0"/>
    <filterColumn colId="7" hiddenButton="0"/>
    <filterColumn colId="8" hiddenButton="0"/>
    <filterColumn colId="9" hiddenButton="0"/>
    <filterColumn colId="10" hiddenButton="0"/>
    <filterColumn colId="11" hiddenButton="0"/>
  </autoFilter>
  <tableColumns count="12">
    <tableColumn id="1" name="Date" totalsRowLabel="Total"/>
    <tableColumn id="2" name="Direction" totalsRowFunction="none"/>
    <tableColumn id="3" name="Contact name" totalsRowFunction="none"/>
    <tableColumn id="4" name="Partner" totalsRowFunction="none"/>
    <tableColumn id="5" name="Deal status" totalsRowFunction="none"/>
    <tableColumn id="6" name="Deal value" totalsRowFunction="none"/>
    <tableColumn id="7" name="Fee type" totalsRowFunction="none"/>
    <tableColumn id="8" name="Fee rate (% or $)" totalsRowFunction="none"/>
    <tableColumn id="9" name="Fee owed" totalsRowFunction="none"/>
    <tableColumn id="10" name="Fee status" totalsRowFunction="none"/>
    <tableColumn id="11" name="Date paid" totalsRowFunction="none"/>
    <tableColumn id="12" name="Notes" totalsRowFunction="none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introzy.com/?utm_source=spreadsheet&amp;utm_medium=content&amp;utm_campaign=EXP-010&amp;utm_content=start-here" TargetMode="External"/><Relationship Id="rId2" Type="http://schemas.openxmlformats.org/officeDocument/2006/relationships/hyperlink" Target="https://introzy.com/tools/referral-tracker/?utm_source=spreadsheet&amp;utm_medium=content&amp;utm_campaign=EXP-010" TargetMode="External"/><Relationship Id="rId3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3" Type="http://schemas.openxmlformats.org/officeDocument/2006/relationships/table" Target="../tables/table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introzy.com/?utm_source=spreadsheet&amp;utm_medium=content&amp;utm_campaign=EXP-010&amp;utm_content=dashboard" TargetMode="External"/><Relationship Id="rId2" Type="http://schemas.openxmlformats.org/officeDocument/2006/relationships/comments" Target="../comments5.xml"/><Relationship Id="rId3" Type="http://schemas.openxmlformats.org/officeDocument/2006/relationships/vmlDrawing" Target="../drawings/vmlDrawing5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E56CF"/>
  </sheetPr>
  <dimension ref="A1:F40"/>
  <sheetViews>
    <sheetView workbookViewId="0" showGridLines="0"/>
  </sheetViews>
  <sheetFormatPr defaultRowHeight="15" outlineLevelRow="0" outlineLevelCol="0" x14ac:dyDescent="55"/>
  <cols>
    <col min="1" max="1" width="120" customWidth="1"/>
  </cols>
  <sheetData>
    <row r="1" ht="36" customHeight="1" spans="1:6" x14ac:dyDescent="0.25">
      <c r="A1" s="1" t="s">
        <v>0</v>
      </c>
      <c r="B1" s="2"/>
      <c r="C1" s="2"/>
      <c r="D1" s="2"/>
      <c r="E1" s="2"/>
      <c r="F1" s="2"/>
    </row>
    <row r="2" ht="21" customHeight="1" spans="1:6" x14ac:dyDescent="0.25">
      <c r="A2" s="3" t="s">
        <v>1</v>
      </c>
      <c r="B2" s="4"/>
      <c r="C2" s="4"/>
      <c r="D2" s="4"/>
      <c r="E2" s="4"/>
      <c r="F2" s="4"/>
    </row>
    <row r="3" ht="21" customHeight="1" spans="1:6" x14ac:dyDescent="0.25">
      <c r="A3" s="4"/>
      <c r="B3" s="4"/>
      <c r="C3" s="4"/>
      <c r="D3" s="4"/>
      <c r="E3" s="4"/>
      <c r="F3" s="4"/>
    </row>
    <row r="4" ht="21" customHeight="1" spans="1:6" x14ac:dyDescent="0.25">
      <c r="A4" s="5" t="s">
        <v>2</v>
      </c>
      <c r="B4" s="4"/>
      <c r="C4" s="4"/>
      <c r="D4" s="4"/>
      <c r="E4" s="4"/>
      <c r="F4" s="4"/>
    </row>
    <row r="5" ht="21" customHeight="1" spans="1:6" x14ac:dyDescent="0.25">
      <c r="A5" s="6" t="s">
        <v>3</v>
      </c>
      <c r="B5" s="4"/>
      <c r="C5" s="4"/>
      <c r="D5" s="4"/>
      <c r="E5" s="4"/>
      <c r="F5" s="4"/>
    </row>
    <row r="6" ht="21" customHeight="1" spans="1:6" x14ac:dyDescent="0.25">
      <c r="A6" s="6" t="s">
        <v>4</v>
      </c>
      <c r="B6" s="4"/>
      <c r="C6" s="4"/>
      <c r="D6" s="4"/>
      <c r="E6" s="4"/>
      <c r="F6" s="4"/>
    </row>
    <row r="7" ht="21" customHeight="1" spans="1:6" x14ac:dyDescent="0.25">
      <c r="A7" s="4"/>
      <c r="B7" s="4"/>
      <c r="C7" s="4"/>
      <c r="D7" s="4"/>
      <c r="E7" s="4"/>
      <c r="F7" s="4"/>
    </row>
    <row r="8" ht="21" customHeight="1" spans="1:6" x14ac:dyDescent="0.25">
      <c r="A8" s="5" t="s">
        <v>5</v>
      </c>
      <c r="B8" s="4"/>
      <c r="C8" s="4"/>
      <c r="D8" s="4"/>
      <c r="E8" s="4"/>
      <c r="F8" s="4"/>
    </row>
    <row r="9" ht="21" customHeight="1" spans="1:6" x14ac:dyDescent="0.25">
      <c r="A9" s="6" t="s">
        <v>6</v>
      </c>
      <c r="B9" s="4"/>
      <c r="C9" s="4"/>
      <c r="D9" s="4"/>
      <c r="E9" s="4"/>
      <c r="F9" s="4"/>
    </row>
    <row r="10" ht="21" customHeight="1" spans="1:6" x14ac:dyDescent="0.25">
      <c r="A10" s="6" t="s">
        <v>7</v>
      </c>
      <c r="B10" s="4"/>
      <c r="C10" s="4"/>
      <c r="D10" s="4"/>
      <c r="E10" s="4"/>
      <c r="F10" s="4"/>
    </row>
    <row r="11" ht="21" customHeight="1" spans="1:6" x14ac:dyDescent="0.25">
      <c r="A11" s="6" t="s">
        <v>8</v>
      </c>
      <c r="B11" s="4"/>
      <c r="C11" s="4"/>
      <c r="D11" s="4"/>
      <c r="E11" s="4"/>
      <c r="F11" s="4"/>
    </row>
    <row r="12" ht="21" customHeight="1" spans="1:6" x14ac:dyDescent="0.25">
      <c r="A12" s="6" t="s">
        <v>9</v>
      </c>
      <c r="B12" s="4"/>
      <c r="C12" s="4"/>
      <c r="D12" s="4"/>
      <c r="E12" s="4"/>
      <c r="F12" s="4"/>
    </row>
    <row r="13" ht="21" customHeight="1" spans="1:6" x14ac:dyDescent="0.25">
      <c r="A13" s="4"/>
      <c r="B13" s="4"/>
      <c r="C13" s="4"/>
      <c r="D13" s="4"/>
      <c r="E13" s="4"/>
      <c r="F13" s="4"/>
    </row>
    <row r="14" ht="21" customHeight="1" spans="1:6" x14ac:dyDescent="0.25">
      <c r="A14" s="5" t="s">
        <v>10</v>
      </c>
      <c r="B14" s="4"/>
      <c r="C14" s="4"/>
      <c r="D14" s="4"/>
      <c r="E14" s="4"/>
      <c r="F14" s="4"/>
    </row>
    <row r="15" ht="21" customHeight="1" spans="1:6" x14ac:dyDescent="0.25">
      <c r="A15" s="6" t="s">
        <v>11</v>
      </c>
      <c r="B15" s="4"/>
      <c r="C15" s="4"/>
      <c r="D15" s="4"/>
      <c r="E15" s="4"/>
      <c r="F15" s="4"/>
    </row>
    <row r="16" ht="21" customHeight="1" spans="1:6" x14ac:dyDescent="0.25">
      <c r="A16" s="6" t="s">
        <v>12</v>
      </c>
      <c r="B16" s="4"/>
      <c r="C16" s="4"/>
      <c r="D16" s="4"/>
      <c r="E16" s="4"/>
      <c r="F16" s="4"/>
    </row>
    <row r="17" ht="21" customHeight="1" spans="1:6" x14ac:dyDescent="0.25">
      <c r="A17" s="6" t="s">
        <v>13</v>
      </c>
      <c r="B17" s="4"/>
      <c r="C17" s="4"/>
      <c r="D17" s="4"/>
      <c r="E17" s="4"/>
      <c r="F17" s="4"/>
    </row>
    <row r="18" ht="21" customHeight="1" spans="1:6" x14ac:dyDescent="0.25">
      <c r="A18" s="4"/>
      <c r="B18" s="4"/>
      <c r="C18" s="4"/>
      <c r="D18" s="4"/>
      <c r="E18" s="4"/>
      <c r="F18" s="4"/>
    </row>
    <row r="19" ht="44" customHeight="1" spans="1:6" x14ac:dyDescent="0.25">
      <c r="A19" s="4"/>
      <c r="B19" s="4"/>
      <c r="C19" s="4"/>
      <c r="D19" s="4"/>
      <c r="E19" s="4"/>
      <c r="F19" s="4"/>
    </row>
    <row r="20" ht="21" customHeight="1" spans="1:6" x14ac:dyDescent="0.25">
      <c r="A20" s="7" t="s">
        <v>14</v>
      </c>
      <c r="B20" s="4"/>
      <c r="C20" s="4"/>
      <c r="D20" s="4"/>
      <c r="E20" s="4"/>
      <c r="F20" s="4"/>
    </row>
    <row r="21" ht="21" customHeight="1" spans="1:6" x14ac:dyDescent="0.25">
      <c r="A21" s="8" t="s">
        <v>15</v>
      </c>
      <c r="B21" s="4"/>
      <c r="C21" s="4"/>
      <c r="D21" s="4"/>
      <c r="E21" s="4"/>
      <c r="F21" s="4"/>
    </row>
    <row r="22" ht="21" customHeight="1" spans="1:6" x14ac:dyDescent="0.25">
      <c r="A22" s="3" t="s">
        <v>16</v>
      </c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  <row r="40" spans="1:6" x14ac:dyDescent="0.25">
      <c r="A40" s="4"/>
      <c r="B40" s="4"/>
      <c r="C40" s="4"/>
      <c r="D40" s="4"/>
      <c r="E40" s="4"/>
      <c r="F40" s="4"/>
    </row>
  </sheetData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14" customWidth="1"/>
  </cols>
  <sheetData>
    <row r="1" spans="1:4" x14ac:dyDescent="0.25">
      <c r="A1" s="9" t="s">
        <v>17</v>
      </c>
      <c r="B1" s="9" t="s">
        <v>18</v>
      </c>
      <c r="C1" s="9" t="s">
        <v>19</v>
      </c>
      <c r="D1" s="9" t="s">
        <v>20</v>
      </c>
    </row>
    <row r="2" spans="1:4" x14ac:dyDescent="0.25">
      <c r="A2" s="10" t="s">
        <v>21</v>
      </c>
      <c r="B2" s="10" t="s">
        <v>22</v>
      </c>
      <c r="C2" s="10" t="s">
        <v>23</v>
      </c>
      <c r="D2" s="10" t="s">
        <v>24</v>
      </c>
    </row>
    <row r="3" spans="1:4" x14ac:dyDescent="0.25">
      <c r="A3" s="10" t="s">
        <v>25</v>
      </c>
      <c r="B3" s="10" t="s">
        <v>26</v>
      </c>
      <c r="C3" s="10" t="s">
        <v>27</v>
      </c>
      <c r="D3" s="10" t="s">
        <v>28</v>
      </c>
    </row>
    <row r="4" spans="2:4" x14ac:dyDescent="0.25">
      <c r="B4" s="10" t="s">
        <v>29</v>
      </c>
      <c r="D4" s="10" t="s">
        <v>30</v>
      </c>
    </row>
    <row r="5" spans="2:2" x14ac:dyDescent="0.25">
      <c r="B5" s="10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E56CF"/>
  </sheetPr>
  <dimension ref="A1:L5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style="11" customWidth="1"/>
    <col min="2" max="2" width="12" customWidth="1"/>
    <col min="3" max="3" width="18" customWidth="1"/>
    <col min="4" max="4" width="22" customWidth="1"/>
    <col min="5" max="5" width="12" customWidth="1"/>
    <col min="6" max="6" width="12" style="12" customWidth="1"/>
    <col min="7" max="7" width="11" customWidth="1"/>
    <col min="8" max="8" width="16" customWidth="1"/>
    <col min="9" max="9" width="12" style="13" customWidth="1"/>
    <col min="10" max="10" width="11" customWidth="1"/>
    <col min="11" max="11" width="12" style="11" customWidth="1"/>
    <col min="12" max="12" width="34" customWidth="1"/>
  </cols>
  <sheetData>
    <row r="1" ht="26" customHeight="1" spans="1:12" x14ac:dyDescent="0.25">
      <c r="A1" s="14" t="s">
        <v>32</v>
      </c>
      <c r="B1" s="15" t="s">
        <v>17</v>
      </c>
      <c r="C1" s="15" t="s">
        <v>33</v>
      </c>
      <c r="D1" s="15" t="s">
        <v>34</v>
      </c>
      <c r="E1" s="15" t="s">
        <v>18</v>
      </c>
      <c r="F1" s="16" t="s">
        <v>35</v>
      </c>
      <c r="G1" s="15" t="s">
        <v>19</v>
      </c>
      <c r="H1" s="15" t="s">
        <v>36</v>
      </c>
      <c r="I1" s="17" t="s">
        <v>37</v>
      </c>
      <c r="J1" s="15" t="s">
        <v>20</v>
      </c>
      <c r="K1" s="14" t="s">
        <v>38</v>
      </c>
      <c r="L1" s="15" t="s">
        <v>39</v>
      </c>
    </row>
    <row r="2" spans="1:12" x14ac:dyDescent="0.25">
      <c r="A2" s="18">
        <v>46148</v>
      </c>
      <c r="B2" s="19" t="s">
        <v>25</v>
      </c>
      <c r="C2" s="19" t="s">
        <v>40</v>
      </c>
      <c r="D2" s="19" t="s">
        <v>41</v>
      </c>
      <c r="E2" s="19" t="s">
        <v>29</v>
      </c>
      <c r="F2" s="20">
        <v>18500</v>
      </c>
      <c r="G2" s="19" t="s">
        <v>23</v>
      </c>
      <c r="H2" s="19">
        <v>10</v>
      </c>
      <c r="I2" s="21">
        <f>IF($C2="","",IF($E2&lt;&gt;"Won","",IF($G2="% of deal",ROUND($F2*$H2/100,2),IF($G2="Flat fee",$H2,""))))</f>
      </c>
      <c r="J2" s="19" t="s">
        <v>30</v>
      </c>
      <c r="K2" s="18">
        <v>46192</v>
      </c>
      <c r="L2" s="19" t="s">
        <v>42</v>
      </c>
    </row>
    <row r="3" spans="1:12" x14ac:dyDescent="0.25">
      <c r="A3" s="18">
        <v>46161</v>
      </c>
      <c r="B3" s="19" t="s">
        <v>21</v>
      </c>
      <c r="C3" s="19" t="s">
        <v>43</v>
      </c>
      <c r="D3" s="19" t="s">
        <v>44</v>
      </c>
      <c r="E3" s="19" t="s">
        <v>29</v>
      </c>
      <c r="F3" s="20">
        <v>8200</v>
      </c>
      <c r="G3" s="19" t="s">
        <v>23</v>
      </c>
      <c r="H3" s="19">
        <v>8</v>
      </c>
      <c r="I3" s="21">
        <f>IF($C3="","",IF($E3&lt;&gt;"Won","",IF($G3="% of deal",ROUND($F3*$H3/100,2),IF($G3="Flat fee",$H3,""))))</f>
      </c>
      <c r="J3" s="19" t="s">
        <v>28</v>
      </c>
      <c r="K3" s="18"/>
      <c r="L3" s="19" t="s">
        <v>45</v>
      </c>
    </row>
    <row r="4" spans="1:12" x14ac:dyDescent="0.25">
      <c r="A4" s="18">
        <v>46169</v>
      </c>
      <c r="B4" s="19" t="s">
        <v>25</v>
      </c>
      <c r="C4" s="19" t="s">
        <v>46</v>
      </c>
      <c r="D4" s="19" t="s">
        <v>47</v>
      </c>
      <c r="E4" s="19" t="s">
        <v>26</v>
      </c>
      <c r="F4" s="20">
        <v>24000</v>
      </c>
      <c r="G4" s="19" t="s">
        <v>23</v>
      </c>
      <c r="H4" s="19">
        <v>10</v>
      </c>
      <c r="I4" s="21">
        <f>IF($C4="","",IF($E4&lt;&gt;"Won","",IF($G4="% of deal",ROUND($F4*$H4/100,2),IF($G4="Flat fee",$H4,""))))</f>
      </c>
      <c r="J4" s="19" t="s">
        <v>24</v>
      </c>
      <c r="K4" s="18"/>
      <c r="L4" s="19" t="s">
        <v>48</v>
      </c>
    </row>
    <row r="5" spans="1:12" x14ac:dyDescent="0.25">
      <c r="A5" s="18">
        <v>46177</v>
      </c>
      <c r="B5" s="19" t="s">
        <v>21</v>
      </c>
      <c r="C5" s="19" t="s">
        <v>49</v>
      </c>
      <c r="D5" s="19" t="s">
        <v>41</v>
      </c>
      <c r="E5" s="19" t="s">
        <v>26</v>
      </c>
      <c r="F5" s="20">
        <v>9500</v>
      </c>
      <c r="G5" s="19" t="s">
        <v>27</v>
      </c>
      <c r="H5" s="19">
        <v>750</v>
      </c>
      <c r="I5" s="21">
        <f>IF($C5="","",IF($E5&lt;&gt;"Won","",IF($G5="% of deal",ROUND($F5*$H5/100,2),IF($G5="Flat fee",$H5,""))))</f>
      </c>
      <c r="J5" s="19" t="s">
        <v>24</v>
      </c>
      <c r="K5" s="18"/>
      <c r="L5" s="19" t="s">
        <v>50</v>
      </c>
    </row>
    <row r="6" spans="1:12" x14ac:dyDescent="0.25">
      <c r="A6" s="18">
        <v>46189</v>
      </c>
      <c r="B6" s="19" t="s">
        <v>25</v>
      </c>
      <c r="C6" s="19" t="s">
        <v>51</v>
      </c>
      <c r="D6" s="19" t="s">
        <v>44</v>
      </c>
      <c r="E6" s="19" t="s">
        <v>29</v>
      </c>
      <c r="F6" s="20">
        <v>6200</v>
      </c>
      <c r="G6" s="19" t="s">
        <v>27</v>
      </c>
      <c r="H6" s="19">
        <v>400</v>
      </c>
      <c r="I6" s="21">
        <f>IF($C6="","",IF($E6&lt;&gt;"Won","",IF($G6="% of deal",ROUND($F6*$H6/100,2),IF($G6="Flat fee",$H6,""))))</f>
      </c>
      <c r="J6" s="19" t="s">
        <v>28</v>
      </c>
      <c r="K6" s="18"/>
      <c r="L6" s="19" t="s">
        <v>52</v>
      </c>
    </row>
    <row r="7" spans="1:12" x14ac:dyDescent="0.25">
      <c r="A7" s="18">
        <v>46198</v>
      </c>
      <c r="B7" s="19" t="s">
        <v>21</v>
      </c>
      <c r="C7" s="19" t="s">
        <v>53</v>
      </c>
      <c r="D7" s="19" t="s">
        <v>47</v>
      </c>
      <c r="E7" s="19" t="s">
        <v>31</v>
      </c>
      <c r="F7" s="20">
        <v>7800</v>
      </c>
      <c r="G7" s="19" t="s">
        <v>23</v>
      </c>
      <c r="H7" s="19">
        <v>10</v>
      </c>
      <c r="I7" s="21">
        <f>IF($C7="","",IF($E7&lt;&gt;"Won","",IF($G7="% of deal",ROUND($F7*$H7/100,2),IF($G7="Flat fee",$H7,""))))</f>
      </c>
      <c r="J7" s="19" t="s">
        <v>24</v>
      </c>
      <c r="K7" s="18"/>
      <c r="L7" s="19" t="s">
        <v>54</v>
      </c>
    </row>
    <row r="8" spans="1:12" x14ac:dyDescent="0.25">
      <c r="A8" s="18">
        <v>46211</v>
      </c>
      <c r="B8" s="19" t="s">
        <v>25</v>
      </c>
      <c r="C8" s="19" t="s">
        <v>55</v>
      </c>
      <c r="D8" s="19" t="s">
        <v>41</v>
      </c>
      <c r="E8" s="19" t="s">
        <v>22</v>
      </c>
      <c r="F8" s="20">
        <v>4500</v>
      </c>
      <c r="G8" s="19" t="s">
        <v>23</v>
      </c>
      <c r="H8" s="19">
        <v>12</v>
      </c>
      <c r="I8" s="21">
        <f>IF($C8="","",IF($E8&lt;&gt;"Won","",IF($G8="% of deal",ROUND($F8*$H8/100,2),IF($G8="Flat fee",$H8,""))))</f>
      </c>
      <c r="J8" s="19" t="s">
        <v>24</v>
      </c>
      <c r="K8" s="18"/>
      <c r="L8" s="19" t="s">
        <v>56</v>
      </c>
    </row>
    <row r="9" spans="1:12" x14ac:dyDescent="0.25">
      <c r="A9" s="18">
        <v>46220</v>
      </c>
      <c r="B9" s="19" t="s">
        <v>21</v>
      </c>
      <c r="C9" s="19" t="s">
        <v>57</v>
      </c>
      <c r="D9" s="19" t="s">
        <v>44</v>
      </c>
      <c r="E9" s="19" t="s">
        <v>29</v>
      </c>
      <c r="F9" s="20">
        <v>32000</v>
      </c>
      <c r="G9" s="19" t="s">
        <v>23</v>
      </c>
      <c r="H9" s="19">
        <v>10</v>
      </c>
      <c r="I9" s="21">
        <f>IF($C9="","",IF($E9&lt;&gt;"Won","",IF($G9="% of deal",ROUND($F9*$H9/100,2),IF($G9="Flat fee",$H9,""))))</f>
      </c>
      <c r="J9" s="19" t="s">
        <v>30</v>
      </c>
      <c r="K9" s="18">
        <v>46236</v>
      </c>
      <c r="L9" s="19" t="s">
        <v>58</v>
      </c>
    </row>
    <row r="10" spans="1:12" x14ac:dyDescent="0.25">
      <c r="A10" s="18">
        <v>46232</v>
      </c>
      <c r="B10" s="19" t="s">
        <v>25</v>
      </c>
      <c r="C10" s="19" t="s">
        <v>59</v>
      </c>
      <c r="D10" s="19" t="s">
        <v>60</v>
      </c>
      <c r="E10" s="19" t="s">
        <v>26</v>
      </c>
      <c r="F10" s="20">
        <v>56000</v>
      </c>
      <c r="G10" s="19" t="s">
        <v>23</v>
      </c>
      <c r="H10" s="19">
        <v>7.5</v>
      </c>
      <c r="I10" s="21">
        <f>IF($C10="","",IF($E10&lt;&gt;"Won","",IF($G10="% of deal",ROUND($F10*$H10/100,2),IF($G10="Flat fee",$H10,""))))</f>
      </c>
      <c r="J10" s="19" t="s">
        <v>24</v>
      </c>
      <c r="K10" s="18"/>
      <c r="L10" s="19" t="s">
        <v>61</v>
      </c>
    </row>
    <row r="11" spans="1:12" x14ac:dyDescent="0.25">
      <c r="A11" s="18">
        <v>46241</v>
      </c>
      <c r="B11" s="19" t="s">
        <v>21</v>
      </c>
      <c r="C11" s="19" t="s">
        <v>62</v>
      </c>
      <c r="D11" s="19" t="s">
        <v>60</v>
      </c>
      <c r="E11" s="19" t="s">
        <v>22</v>
      </c>
      <c r="F11" s="20">
        <v>12500</v>
      </c>
      <c r="G11" s="19" t="s">
        <v>27</v>
      </c>
      <c r="H11" s="19">
        <v>900</v>
      </c>
      <c r="I11" s="21">
        <f>IF($C11="","",IF($E11&lt;&gt;"Won","",IF($G11="% of deal",ROUND($F11*$H11/100,2),IF($G11="Flat fee",$H11,""))))</f>
      </c>
      <c r="J11" s="19" t="s">
        <v>24</v>
      </c>
      <c r="K11" s="18"/>
      <c r="L11" s="19" t="s">
        <v>63</v>
      </c>
    </row>
    <row r="12" spans="1:12" x14ac:dyDescent="0.25">
      <c r="A12" s="18"/>
      <c r="B12" s="19"/>
      <c r="C12" s="19"/>
      <c r="D12" s="19"/>
      <c r="E12" s="19"/>
      <c r="F12" s="20"/>
      <c r="G12" s="19"/>
      <c r="H12" s="19"/>
      <c r="I12" s="21">
        <f>IF($C12="","",IF($E12&lt;&gt;"Won","",IF($G12="% of deal",ROUND($F12*$H12/100,2),IF($G12="Flat fee",$H12,""))))</f>
      </c>
      <c r="J12" s="19"/>
      <c r="K12" s="18"/>
      <c r="L12" s="19"/>
    </row>
    <row r="13" spans="1:12" x14ac:dyDescent="0.25">
      <c r="A13" s="18"/>
      <c r="B13" s="19"/>
      <c r="C13" s="19"/>
      <c r="D13" s="19"/>
      <c r="E13" s="19"/>
      <c r="F13" s="20"/>
      <c r="G13" s="19"/>
      <c r="H13" s="19"/>
      <c r="I13" s="21">
        <f>IF($C13="","",IF($E13&lt;&gt;"Won","",IF($G13="% of deal",ROUND($F13*$H13/100,2),IF($G13="Flat fee",$H13,""))))</f>
      </c>
      <c r="J13" s="19"/>
      <c r="K13" s="18"/>
      <c r="L13" s="19"/>
    </row>
    <row r="14" spans="1:12" x14ac:dyDescent="0.25">
      <c r="A14" s="18"/>
      <c r="B14" s="19"/>
      <c r="C14" s="19"/>
      <c r="D14" s="19"/>
      <c r="E14" s="19"/>
      <c r="F14" s="20"/>
      <c r="G14" s="19"/>
      <c r="H14" s="19"/>
      <c r="I14" s="21">
        <f>IF($C14="","",IF($E14&lt;&gt;"Won","",IF($G14="% of deal",ROUND($F14*$H14/100,2),IF($G14="Flat fee",$H14,""))))</f>
      </c>
      <c r="J14" s="19"/>
      <c r="K14" s="18"/>
      <c r="L14" s="19"/>
    </row>
    <row r="15" spans="1:12" x14ac:dyDescent="0.25">
      <c r="A15" s="18"/>
      <c r="B15" s="19"/>
      <c r="C15" s="19"/>
      <c r="D15" s="19"/>
      <c r="E15" s="19"/>
      <c r="F15" s="20"/>
      <c r="G15" s="19"/>
      <c r="H15" s="19"/>
      <c r="I15" s="21">
        <f>IF($C15="","",IF($E15&lt;&gt;"Won","",IF($G15="% of deal",ROUND($F15*$H15/100,2),IF($G15="Flat fee",$H15,""))))</f>
      </c>
      <c r="J15" s="19"/>
      <c r="K15" s="18"/>
      <c r="L15" s="19"/>
    </row>
    <row r="16" spans="1:12" x14ac:dyDescent="0.25">
      <c r="A16" s="18"/>
      <c r="B16" s="19"/>
      <c r="C16" s="19"/>
      <c r="D16" s="19"/>
      <c r="E16" s="19"/>
      <c r="F16" s="20"/>
      <c r="G16" s="19"/>
      <c r="H16" s="19"/>
      <c r="I16" s="21">
        <f>IF($C16="","",IF($E16&lt;&gt;"Won","",IF($G16="% of deal",ROUND($F16*$H16/100,2),IF($G16="Flat fee",$H16,""))))</f>
      </c>
      <c r="J16" s="19"/>
      <c r="K16" s="18"/>
      <c r="L16" s="19"/>
    </row>
    <row r="17" spans="1:12" x14ac:dyDescent="0.25">
      <c r="A17" s="18"/>
      <c r="B17" s="19"/>
      <c r="C17" s="19"/>
      <c r="D17" s="19"/>
      <c r="E17" s="19"/>
      <c r="F17" s="20"/>
      <c r="G17" s="19"/>
      <c r="H17" s="19"/>
      <c r="I17" s="21">
        <f>IF($C17="","",IF($E17&lt;&gt;"Won","",IF($G17="% of deal",ROUND($F17*$H17/100,2),IF($G17="Flat fee",$H17,""))))</f>
      </c>
      <c r="J17" s="19"/>
      <c r="K17" s="18"/>
      <c r="L17" s="19"/>
    </row>
    <row r="18" spans="1:12" x14ac:dyDescent="0.25">
      <c r="A18" s="18"/>
      <c r="B18" s="19"/>
      <c r="C18" s="19"/>
      <c r="D18" s="19"/>
      <c r="E18" s="19"/>
      <c r="F18" s="20"/>
      <c r="G18" s="19"/>
      <c r="H18" s="19"/>
      <c r="I18" s="21">
        <f>IF($C18="","",IF($E18&lt;&gt;"Won","",IF($G18="% of deal",ROUND($F18*$H18/100,2),IF($G18="Flat fee",$H18,""))))</f>
      </c>
      <c r="J18" s="19"/>
      <c r="K18" s="18"/>
      <c r="L18" s="19"/>
    </row>
    <row r="19" spans="1:12" x14ac:dyDescent="0.25">
      <c r="A19" s="18"/>
      <c r="B19" s="19"/>
      <c r="C19" s="19"/>
      <c r="D19" s="19"/>
      <c r="E19" s="19"/>
      <c r="F19" s="20"/>
      <c r="G19" s="19"/>
      <c r="H19" s="19"/>
      <c r="I19" s="21">
        <f>IF($C19="","",IF($E19&lt;&gt;"Won","",IF($G19="% of deal",ROUND($F19*$H19/100,2),IF($G19="Flat fee",$H19,""))))</f>
      </c>
      <c r="J19" s="19"/>
      <c r="K19" s="18"/>
      <c r="L19" s="19"/>
    </row>
    <row r="20" spans="1:12" x14ac:dyDescent="0.25">
      <c r="A20" s="18"/>
      <c r="B20" s="19"/>
      <c r="C20" s="19"/>
      <c r="D20" s="19"/>
      <c r="E20" s="19"/>
      <c r="F20" s="20"/>
      <c r="G20" s="19"/>
      <c r="H20" s="19"/>
      <c r="I20" s="21">
        <f>IF($C20="","",IF($E20&lt;&gt;"Won","",IF($G20="% of deal",ROUND($F20*$H20/100,2),IF($G20="Flat fee",$H20,""))))</f>
      </c>
      <c r="J20" s="19"/>
      <c r="K20" s="18"/>
      <c r="L20" s="19"/>
    </row>
    <row r="21" spans="1:12" x14ac:dyDescent="0.25">
      <c r="A21" s="18"/>
      <c r="B21" s="19"/>
      <c r="C21" s="19"/>
      <c r="D21" s="19"/>
      <c r="E21" s="19"/>
      <c r="F21" s="20"/>
      <c r="G21" s="19"/>
      <c r="H21" s="19"/>
      <c r="I21" s="21">
        <f>IF($C21="","",IF($E21&lt;&gt;"Won","",IF($G21="% of deal",ROUND($F21*$H21/100,2),IF($G21="Flat fee",$H21,""))))</f>
      </c>
      <c r="J21" s="19"/>
      <c r="K21" s="18"/>
      <c r="L21" s="19"/>
    </row>
    <row r="22" spans="1:12" x14ac:dyDescent="0.25">
      <c r="A22" s="18"/>
      <c r="B22" s="19"/>
      <c r="C22" s="19"/>
      <c r="D22" s="19"/>
      <c r="E22" s="19"/>
      <c r="F22" s="20"/>
      <c r="G22" s="19"/>
      <c r="H22" s="19"/>
      <c r="I22" s="21">
        <f>IF($C22="","",IF($E22&lt;&gt;"Won","",IF($G22="% of deal",ROUND($F22*$H22/100,2),IF($G22="Flat fee",$H22,""))))</f>
      </c>
      <c r="J22" s="19"/>
      <c r="K22" s="18"/>
      <c r="L22" s="19"/>
    </row>
    <row r="23" spans="1:12" x14ac:dyDescent="0.25">
      <c r="A23" s="18"/>
      <c r="B23" s="19"/>
      <c r="C23" s="19"/>
      <c r="D23" s="19"/>
      <c r="E23" s="19"/>
      <c r="F23" s="20"/>
      <c r="G23" s="19"/>
      <c r="H23" s="19"/>
      <c r="I23" s="21">
        <f>IF($C23="","",IF($E23&lt;&gt;"Won","",IF($G23="% of deal",ROUND($F23*$H23/100,2),IF($G23="Flat fee",$H23,""))))</f>
      </c>
      <c r="J23" s="19"/>
      <c r="K23" s="18"/>
      <c r="L23" s="19"/>
    </row>
    <row r="24" spans="1:12" x14ac:dyDescent="0.25">
      <c r="A24" s="18"/>
      <c r="B24" s="19"/>
      <c r="C24" s="19"/>
      <c r="D24" s="19"/>
      <c r="E24" s="19"/>
      <c r="F24" s="20"/>
      <c r="G24" s="19"/>
      <c r="H24" s="19"/>
      <c r="I24" s="21">
        <f>IF($C24="","",IF($E24&lt;&gt;"Won","",IF($G24="% of deal",ROUND($F24*$H24/100,2),IF($G24="Flat fee",$H24,""))))</f>
      </c>
      <c r="J24" s="19"/>
      <c r="K24" s="18"/>
      <c r="L24" s="19"/>
    </row>
    <row r="25" spans="1:12" x14ac:dyDescent="0.25">
      <c r="A25" s="18"/>
      <c r="B25" s="19"/>
      <c r="C25" s="19"/>
      <c r="D25" s="19"/>
      <c r="E25" s="19"/>
      <c r="F25" s="20"/>
      <c r="G25" s="19"/>
      <c r="H25" s="19"/>
      <c r="I25" s="21">
        <f>IF($C25="","",IF($E25&lt;&gt;"Won","",IF($G25="% of deal",ROUND($F25*$H25/100,2),IF($G25="Flat fee",$H25,""))))</f>
      </c>
      <c r="J25" s="19"/>
      <c r="K25" s="18"/>
      <c r="L25" s="19"/>
    </row>
    <row r="26" spans="1:12" x14ac:dyDescent="0.25">
      <c r="A26" s="18"/>
      <c r="B26" s="19"/>
      <c r="C26" s="19"/>
      <c r="D26" s="19"/>
      <c r="E26" s="19"/>
      <c r="F26" s="20"/>
      <c r="G26" s="19"/>
      <c r="H26" s="19"/>
      <c r="I26" s="21">
        <f>IF($C26="","",IF($E26&lt;&gt;"Won","",IF($G26="% of deal",ROUND($F26*$H26/100,2),IF($G26="Flat fee",$H26,""))))</f>
      </c>
      <c r="J26" s="19"/>
      <c r="K26" s="18"/>
      <c r="L26" s="19"/>
    </row>
    <row r="27" spans="1:12" x14ac:dyDescent="0.25">
      <c r="A27" s="18"/>
      <c r="B27" s="19"/>
      <c r="C27" s="19"/>
      <c r="D27" s="19"/>
      <c r="E27" s="19"/>
      <c r="F27" s="20"/>
      <c r="G27" s="19"/>
      <c r="H27" s="19"/>
      <c r="I27" s="21">
        <f>IF($C27="","",IF($E27&lt;&gt;"Won","",IF($G27="% of deal",ROUND($F27*$H27/100,2),IF($G27="Flat fee",$H27,""))))</f>
      </c>
      <c r="J27" s="19"/>
      <c r="K27" s="18"/>
      <c r="L27" s="19"/>
    </row>
    <row r="28" spans="1:12" x14ac:dyDescent="0.25">
      <c r="A28" s="18"/>
      <c r="B28" s="19"/>
      <c r="C28" s="19"/>
      <c r="D28" s="19"/>
      <c r="E28" s="19"/>
      <c r="F28" s="20"/>
      <c r="G28" s="19"/>
      <c r="H28" s="19"/>
      <c r="I28" s="21">
        <f>IF($C28="","",IF($E28&lt;&gt;"Won","",IF($G28="% of deal",ROUND($F28*$H28/100,2),IF($G28="Flat fee",$H28,""))))</f>
      </c>
      <c r="J28" s="19"/>
      <c r="K28" s="18"/>
      <c r="L28" s="19"/>
    </row>
    <row r="29" spans="1:12" x14ac:dyDescent="0.25">
      <c r="A29" s="18"/>
      <c r="B29" s="19"/>
      <c r="C29" s="19"/>
      <c r="D29" s="19"/>
      <c r="E29" s="19"/>
      <c r="F29" s="20"/>
      <c r="G29" s="19"/>
      <c r="H29" s="19"/>
      <c r="I29" s="21">
        <f>IF($C29="","",IF($E29&lt;&gt;"Won","",IF($G29="% of deal",ROUND($F29*$H29/100,2),IF($G29="Flat fee",$H29,""))))</f>
      </c>
      <c r="J29" s="19"/>
      <c r="K29" s="18"/>
      <c r="L29" s="19"/>
    </row>
    <row r="30" spans="1:12" x14ac:dyDescent="0.25">
      <c r="A30" s="18"/>
      <c r="B30" s="19"/>
      <c r="C30" s="19"/>
      <c r="D30" s="19"/>
      <c r="E30" s="19"/>
      <c r="F30" s="20"/>
      <c r="G30" s="19"/>
      <c r="H30" s="19"/>
      <c r="I30" s="21">
        <f>IF($C30="","",IF($E30&lt;&gt;"Won","",IF($G30="% of deal",ROUND($F30*$H30/100,2),IF($G30="Flat fee",$H30,""))))</f>
      </c>
      <c r="J30" s="19"/>
      <c r="K30" s="18"/>
      <c r="L30" s="19"/>
    </row>
    <row r="31" spans="1:12" x14ac:dyDescent="0.25">
      <c r="A31" s="18"/>
      <c r="B31" s="19"/>
      <c r="C31" s="19"/>
      <c r="D31" s="19"/>
      <c r="E31" s="19"/>
      <c r="F31" s="20"/>
      <c r="G31" s="19"/>
      <c r="H31" s="19"/>
      <c r="I31" s="21">
        <f>IF($C31="","",IF($E31&lt;&gt;"Won","",IF($G31="% of deal",ROUND($F31*$H31/100,2),IF($G31="Flat fee",$H31,""))))</f>
      </c>
      <c r="J31" s="19"/>
      <c r="K31" s="18"/>
      <c r="L31" s="19"/>
    </row>
    <row r="32" spans="1:12" x14ac:dyDescent="0.25">
      <c r="A32" s="18"/>
      <c r="B32" s="19"/>
      <c r="C32" s="19"/>
      <c r="D32" s="19"/>
      <c r="E32" s="19"/>
      <c r="F32" s="20"/>
      <c r="G32" s="19"/>
      <c r="H32" s="19"/>
      <c r="I32" s="21">
        <f>IF($C32="","",IF($E32&lt;&gt;"Won","",IF($G32="% of deal",ROUND($F32*$H32/100,2),IF($G32="Flat fee",$H32,""))))</f>
      </c>
      <c r="J32" s="19"/>
      <c r="K32" s="18"/>
      <c r="L32" s="19"/>
    </row>
    <row r="33" spans="1:12" x14ac:dyDescent="0.25">
      <c r="A33" s="18"/>
      <c r="B33" s="19"/>
      <c r="C33" s="19"/>
      <c r="D33" s="19"/>
      <c r="E33" s="19"/>
      <c r="F33" s="20"/>
      <c r="G33" s="19"/>
      <c r="H33" s="19"/>
      <c r="I33" s="21">
        <f>IF($C33="","",IF($E33&lt;&gt;"Won","",IF($G33="% of deal",ROUND($F33*$H33/100,2),IF($G33="Flat fee",$H33,""))))</f>
      </c>
      <c r="J33" s="19"/>
      <c r="K33" s="18"/>
      <c r="L33" s="19"/>
    </row>
    <row r="34" spans="1:12" x14ac:dyDescent="0.25">
      <c r="A34" s="18"/>
      <c r="B34" s="19"/>
      <c r="C34" s="19"/>
      <c r="D34" s="19"/>
      <c r="E34" s="19"/>
      <c r="F34" s="20"/>
      <c r="G34" s="19"/>
      <c r="H34" s="19"/>
      <c r="I34" s="21">
        <f>IF($C34="","",IF($E34&lt;&gt;"Won","",IF($G34="% of deal",ROUND($F34*$H34/100,2),IF($G34="Flat fee",$H34,""))))</f>
      </c>
      <c r="J34" s="19"/>
      <c r="K34" s="18"/>
      <c r="L34" s="19"/>
    </row>
    <row r="35" spans="1:12" x14ac:dyDescent="0.25">
      <c r="A35" s="18"/>
      <c r="B35" s="19"/>
      <c r="C35" s="19"/>
      <c r="D35" s="19"/>
      <c r="E35" s="19"/>
      <c r="F35" s="20"/>
      <c r="G35" s="19"/>
      <c r="H35" s="19"/>
      <c r="I35" s="21">
        <f>IF($C35="","",IF($E35&lt;&gt;"Won","",IF($G35="% of deal",ROUND($F35*$H35/100,2),IF($G35="Flat fee",$H35,""))))</f>
      </c>
      <c r="J35" s="19"/>
      <c r="K35" s="18"/>
      <c r="L35" s="19"/>
    </row>
    <row r="36" spans="1:12" x14ac:dyDescent="0.25">
      <c r="A36" s="18"/>
      <c r="B36" s="19"/>
      <c r="C36" s="19"/>
      <c r="D36" s="19"/>
      <c r="E36" s="19"/>
      <c r="F36" s="20"/>
      <c r="G36" s="19"/>
      <c r="H36" s="19"/>
      <c r="I36" s="21">
        <f>IF($C36="","",IF($E36&lt;&gt;"Won","",IF($G36="% of deal",ROUND($F36*$H36/100,2),IF($G36="Flat fee",$H36,""))))</f>
      </c>
      <c r="J36" s="19"/>
      <c r="K36" s="18"/>
      <c r="L36" s="19"/>
    </row>
    <row r="37" spans="1:12" x14ac:dyDescent="0.25">
      <c r="A37" s="18"/>
      <c r="B37" s="19"/>
      <c r="C37" s="19"/>
      <c r="D37" s="19"/>
      <c r="E37" s="19"/>
      <c r="F37" s="20"/>
      <c r="G37" s="19"/>
      <c r="H37" s="19"/>
      <c r="I37" s="21">
        <f>IF($C37="","",IF($E37&lt;&gt;"Won","",IF($G37="% of deal",ROUND($F37*$H37/100,2),IF($G37="Flat fee",$H37,""))))</f>
      </c>
      <c r="J37" s="19"/>
      <c r="K37" s="18"/>
      <c r="L37" s="19"/>
    </row>
    <row r="38" spans="1:12" x14ac:dyDescent="0.25">
      <c r="A38" s="18"/>
      <c r="B38" s="19"/>
      <c r="C38" s="19"/>
      <c r="D38" s="19"/>
      <c r="E38" s="19"/>
      <c r="F38" s="20"/>
      <c r="G38" s="19"/>
      <c r="H38" s="19"/>
      <c r="I38" s="21">
        <f>IF($C38="","",IF($E38&lt;&gt;"Won","",IF($G38="% of deal",ROUND($F38*$H38/100,2),IF($G38="Flat fee",$H38,""))))</f>
      </c>
      <c r="J38" s="19"/>
      <c r="K38" s="18"/>
      <c r="L38" s="19"/>
    </row>
    <row r="39" spans="1:12" x14ac:dyDescent="0.25">
      <c r="A39" s="18"/>
      <c r="B39" s="19"/>
      <c r="C39" s="19"/>
      <c r="D39" s="19"/>
      <c r="E39" s="19"/>
      <c r="F39" s="20"/>
      <c r="G39" s="19"/>
      <c r="H39" s="19"/>
      <c r="I39" s="21">
        <f>IF($C39="","",IF($E39&lt;&gt;"Won","",IF($G39="% of deal",ROUND($F39*$H39/100,2),IF($G39="Flat fee",$H39,""))))</f>
      </c>
      <c r="J39" s="19"/>
      <c r="K39" s="18"/>
      <c r="L39" s="19"/>
    </row>
    <row r="40" spans="1:12" x14ac:dyDescent="0.25">
      <c r="A40" s="18"/>
      <c r="B40" s="19"/>
      <c r="C40" s="19"/>
      <c r="D40" s="19"/>
      <c r="E40" s="19"/>
      <c r="F40" s="20"/>
      <c r="G40" s="19"/>
      <c r="H40" s="19"/>
      <c r="I40" s="21">
        <f>IF($C40="","",IF($E40&lt;&gt;"Won","",IF($G40="% of deal",ROUND($F40*$H40/100,2),IF($G40="Flat fee",$H40,""))))</f>
      </c>
      <c r="J40" s="19"/>
      <c r="K40" s="18"/>
      <c r="L40" s="19"/>
    </row>
    <row r="41" spans="1:12" x14ac:dyDescent="0.25">
      <c r="A41" s="18"/>
      <c r="B41" s="19"/>
      <c r="C41" s="19"/>
      <c r="D41" s="19"/>
      <c r="E41" s="19"/>
      <c r="F41" s="20"/>
      <c r="G41" s="19"/>
      <c r="H41" s="19"/>
      <c r="I41" s="21">
        <f>IF($C41="","",IF($E41&lt;&gt;"Won","",IF($G41="% of deal",ROUND($F41*$H41/100,2),IF($G41="Flat fee",$H41,""))))</f>
      </c>
      <c r="J41" s="19"/>
      <c r="K41" s="18"/>
      <c r="L41" s="19"/>
    </row>
    <row r="42" spans="1:12" x14ac:dyDescent="0.25">
      <c r="A42" s="18"/>
      <c r="B42" s="19"/>
      <c r="C42" s="19"/>
      <c r="D42" s="19"/>
      <c r="E42" s="19"/>
      <c r="F42" s="20"/>
      <c r="G42" s="19"/>
      <c r="H42" s="19"/>
      <c r="I42" s="21">
        <f>IF($C42="","",IF($E42&lt;&gt;"Won","",IF($G42="% of deal",ROUND($F42*$H42/100,2),IF($G42="Flat fee",$H42,""))))</f>
      </c>
      <c r="J42" s="19"/>
      <c r="K42" s="18"/>
      <c r="L42" s="19"/>
    </row>
    <row r="43" spans="1:12" x14ac:dyDescent="0.25">
      <c r="A43" s="18"/>
      <c r="B43" s="19"/>
      <c r="C43" s="19"/>
      <c r="D43" s="19"/>
      <c r="E43" s="19"/>
      <c r="F43" s="20"/>
      <c r="G43" s="19"/>
      <c r="H43" s="19"/>
      <c r="I43" s="21">
        <f>IF($C43="","",IF($E43&lt;&gt;"Won","",IF($G43="% of deal",ROUND($F43*$H43/100,2),IF($G43="Flat fee",$H43,""))))</f>
      </c>
      <c r="J43" s="19"/>
      <c r="K43" s="18"/>
      <c r="L43" s="19"/>
    </row>
    <row r="44" spans="1:12" x14ac:dyDescent="0.25">
      <c r="A44" s="18"/>
      <c r="B44" s="19"/>
      <c r="C44" s="19"/>
      <c r="D44" s="19"/>
      <c r="E44" s="19"/>
      <c r="F44" s="20"/>
      <c r="G44" s="19"/>
      <c r="H44" s="19"/>
      <c r="I44" s="21">
        <f>IF($C44="","",IF($E44&lt;&gt;"Won","",IF($G44="% of deal",ROUND($F44*$H44/100,2),IF($G44="Flat fee",$H44,""))))</f>
      </c>
      <c r="J44" s="19"/>
      <c r="K44" s="18"/>
      <c r="L44" s="19"/>
    </row>
    <row r="45" spans="1:12" x14ac:dyDescent="0.25">
      <c r="A45" s="18"/>
      <c r="B45" s="19"/>
      <c r="C45" s="19"/>
      <c r="D45" s="19"/>
      <c r="E45" s="19"/>
      <c r="F45" s="20"/>
      <c r="G45" s="19"/>
      <c r="H45" s="19"/>
      <c r="I45" s="21">
        <f>IF($C45="","",IF($E45&lt;&gt;"Won","",IF($G45="% of deal",ROUND($F45*$H45/100,2),IF($G45="Flat fee",$H45,""))))</f>
      </c>
      <c r="J45" s="19"/>
      <c r="K45" s="18"/>
      <c r="L45" s="19"/>
    </row>
    <row r="46" spans="1:12" x14ac:dyDescent="0.25">
      <c r="A46" s="18"/>
      <c r="B46" s="19"/>
      <c r="C46" s="19"/>
      <c r="D46" s="19"/>
      <c r="E46" s="19"/>
      <c r="F46" s="20"/>
      <c r="G46" s="19"/>
      <c r="H46" s="19"/>
      <c r="I46" s="21">
        <f>IF($C46="","",IF($E46&lt;&gt;"Won","",IF($G46="% of deal",ROUND($F46*$H46/100,2),IF($G46="Flat fee",$H46,""))))</f>
      </c>
      <c r="J46" s="19"/>
      <c r="K46" s="18"/>
      <c r="L46" s="19"/>
    </row>
    <row r="47" spans="1:12" x14ac:dyDescent="0.25">
      <c r="A47" s="18"/>
      <c r="B47" s="19"/>
      <c r="C47" s="19"/>
      <c r="D47" s="19"/>
      <c r="E47" s="19"/>
      <c r="F47" s="20"/>
      <c r="G47" s="19"/>
      <c r="H47" s="19"/>
      <c r="I47" s="21">
        <f>IF($C47="","",IF($E47&lt;&gt;"Won","",IF($G47="% of deal",ROUND($F47*$H47/100,2),IF($G47="Flat fee",$H47,""))))</f>
      </c>
      <c r="J47" s="19"/>
      <c r="K47" s="18"/>
      <c r="L47" s="19"/>
    </row>
    <row r="48" spans="1:12" x14ac:dyDescent="0.25">
      <c r="A48" s="18"/>
      <c r="B48" s="19"/>
      <c r="C48" s="19"/>
      <c r="D48" s="19"/>
      <c r="E48" s="19"/>
      <c r="F48" s="20"/>
      <c r="G48" s="19"/>
      <c r="H48" s="19"/>
      <c r="I48" s="21">
        <f>IF($C48="","",IF($E48&lt;&gt;"Won","",IF($G48="% of deal",ROUND($F48*$H48/100,2),IF($G48="Flat fee",$H48,""))))</f>
      </c>
      <c r="J48" s="19"/>
      <c r="K48" s="18"/>
      <c r="L48" s="19"/>
    </row>
    <row r="49" spans="1:12" x14ac:dyDescent="0.25">
      <c r="A49" s="18"/>
      <c r="B49" s="19"/>
      <c r="C49" s="19"/>
      <c r="D49" s="19"/>
      <c r="E49" s="19"/>
      <c r="F49" s="20"/>
      <c r="G49" s="19"/>
      <c r="H49" s="19"/>
      <c r="I49" s="21">
        <f>IF($C49="","",IF($E49&lt;&gt;"Won","",IF($G49="% of deal",ROUND($F49*$H49/100,2),IF($G49="Flat fee",$H49,""))))</f>
      </c>
      <c r="J49" s="19"/>
      <c r="K49" s="18"/>
      <c r="L49" s="19"/>
    </row>
    <row r="50" spans="1:12" x14ac:dyDescent="0.25">
      <c r="A50" s="18"/>
      <c r="B50" s="19"/>
      <c r="C50" s="19"/>
      <c r="D50" s="19"/>
      <c r="E50" s="19"/>
      <c r="F50" s="20"/>
      <c r="G50" s="19"/>
      <c r="H50" s="19"/>
      <c r="I50" s="21">
        <f>IF($C50="","",IF($E50&lt;&gt;"Won","",IF($G50="% of deal",ROUND($F50*$H50/100,2),IF($G50="Flat fee",$H50,""))))</f>
      </c>
      <c r="J50" s="19"/>
      <c r="K50" s="18"/>
      <c r="L50" s="19"/>
    </row>
    <row r="51" spans="1:12" x14ac:dyDescent="0.25">
      <c r="A51" s="18"/>
      <c r="B51" s="19"/>
      <c r="C51" s="19"/>
      <c r="D51" s="19"/>
      <c r="E51" s="19"/>
      <c r="F51" s="20"/>
      <c r="G51" s="19"/>
      <c r="H51" s="19"/>
      <c r="I51" s="21">
        <f>IF($C51="","",IF($E51&lt;&gt;"Won","",IF($G51="% of deal",ROUND($F51*$H51/100,2),IF($G51="Flat fee",$H51,""))))</f>
      </c>
      <c r="J51" s="19"/>
      <c r="K51" s="18"/>
      <c r="L51" s="19"/>
    </row>
    <row r="52" spans="1:12" x14ac:dyDescent="0.25">
      <c r="A52" s="18"/>
      <c r="B52" s="19"/>
      <c r="C52" s="19"/>
      <c r="D52" s="19"/>
      <c r="E52" s="19"/>
      <c r="F52" s="20"/>
      <c r="G52" s="19"/>
      <c r="H52" s="19"/>
      <c r="I52" s="21">
        <f>IF($C52="","",IF($E52&lt;&gt;"Won","",IF($G52="% of deal",ROUND($F52*$H52/100,2),IF($G52="Flat fee",$H52,""))))</f>
      </c>
      <c r="J52" s="19"/>
      <c r="K52" s="18"/>
      <c r="L52" s="19"/>
    </row>
    <row r="53" spans="1:12" x14ac:dyDescent="0.25">
      <c r="A53" s="18"/>
      <c r="B53" s="19"/>
      <c r="C53" s="19"/>
      <c r="D53" s="19"/>
      <c r="E53" s="19"/>
      <c r="F53" s="20"/>
      <c r="G53" s="19"/>
      <c r="H53" s="19"/>
      <c r="I53" s="21">
        <f>IF($C53="","",IF($E53&lt;&gt;"Won","",IF($G53="% of deal",ROUND($F53*$H53/100,2),IF($G53="Flat fee",$H53,""))))</f>
      </c>
      <c r="J53" s="19"/>
      <c r="K53" s="18"/>
      <c r="L53" s="19"/>
    </row>
    <row r="54" spans="1:12" x14ac:dyDescent="0.25">
      <c r="A54" s="18"/>
      <c r="B54" s="19"/>
      <c r="C54" s="19"/>
      <c r="D54" s="19"/>
      <c r="E54" s="19"/>
      <c r="F54" s="20"/>
      <c r="G54" s="19"/>
      <c r="H54" s="19"/>
      <c r="I54" s="21">
        <f>IF($C54="","",IF($E54&lt;&gt;"Won","",IF($G54="% of deal",ROUND($F54*$H54/100,2),IF($G54="Flat fee",$H54,""))))</f>
      </c>
      <c r="J54" s="19"/>
      <c r="K54" s="18"/>
      <c r="L54" s="19"/>
    </row>
    <row r="55" spans="1:12" x14ac:dyDescent="0.25">
      <c r="A55" s="18"/>
      <c r="B55" s="19"/>
      <c r="C55" s="19"/>
      <c r="D55" s="19"/>
      <c r="E55" s="19"/>
      <c r="F55" s="20"/>
      <c r="G55" s="19"/>
      <c r="H55" s="19"/>
      <c r="I55" s="21">
        <f>IF($C55="","",IF($E55&lt;&gt;"Won","",IF($G55="% of deal",ROUND($F55*$H55/100,2),IF($G55="Flat fee",$H55,""))))</f>
      </c>
      <c r="J55" s="19"/>
      <c r="K55" s="18"/>
      <c r="L55" s="19"/>
    </row>
    <row r="56" spans="1:12" x14ac:dyDescent="0.25">
      <c r="A56" s="18"/>
      <c r="B56" s="19"/>
      <c r="C56" s="19"/>
      <c r="D56" s="19"/>
      <c r="E56" s="19"/>
      <c r="F56" s="20"/>
      <c r="G56" s="19"/>
      <c r="H56" s="19"/>
      <c r="I56" s="21">
        <f>IF($C56="","",IF($E56&lt;&gt;"Won","",IF($G56="% of deal",ROUND($F56*$H56/100,2),IF($G56="Flat fee",$H56,""))))</f>
      </c>
      <c r="J56" s="19"/>
      <c r="K56" s="18"/>
      <c r="L56" s="19"/>
    </row>
    <row r="57" spans="1:12" x14ac:dyDescent="0.25">
      <c r="A57" s="18"/>
      <c r="B57" s="19"/>
      <c r="C57" s="19"/>
      <c r="D57" s="19"/>
      <c r="E57" s="19"/>
      <c r="F57" s="20"/>
      <c r="G57" s="19"/>
      <c r="H57" s="19"/>
      <c r="I57" s="21">
        <f>IF($C57="","",IF($E57&lt;&gt;"Won","",IF($G57="% of deal",ROUND($F57*$H57/100,2),IF($G57="Flat fee",$H57,""))))</f>
      </c>
      <c r="J57" s="19"/>
      <c r="K57" s="18"/>
      <c r="L57" s="19"/>
    </row>
    <row r="58" spans="1:12" x14ac:dyDescent="0.25">
      <c r="A58" s="18"/>
      <c r="B58" s="19"/>
      <c r="C58" s="19"/>
      <c r="D58" s="19"/>
      <c r="E58" s="19"/>
      <c r="F58" s="20"/>
      <c r="G58" s="19"/>
      <c r="H58" s="19"/>
      <c r="I58" s="21">
        <f>IF($C58="","",IF($E58&lt;&gt;"Won","",IF($G58="% of deal",ROUND($F58*$H58/100,2),IF($G58="Flat fee",$H58,""))))</f>
      </c>
      <c r="J58" s="19"/>
      <c r="K58" s="18"/>
      <c r="L58" s="19"/>
    </row>
    <row r="59" spans="1:12" x14ac:dyDescent="0.25">
      <c r="A59" s="18"/>
      <c r="B59" s="19"/>
      <c r="C59" s="19"/>
      <c r="D59" s="19"/>
      <c r="E59" s="19"/>
      <c r="F59" s="20"/>
      <c r="G59" s="19"/>
      <c r="H59" s="19"/>
      <c r="I59" s="21">
        <f>IF($C59="","",IF($E59&lt;&gt;"Won","",IF($G59="% of deal",ROUND($F59*$H59/100,2),IF($G59="Flat fee",$H59,""))))</f>
      </c>
      <c r="J59" s="19"/>
      <c r="K59" s="18"/>
      <c r="L59" s="19"/>
    </row>
    <row r="60" spans="1:12" x14ac:dyDescent="0.25">
      <c r="A60" s="18"/>
      <c r="B60" s="19"/>
      <c r="C60" s="19"/>
      <c r="D60" s="19"/>
      <c r="E60" s="19"/>
      <c r="F60" s="20"/>
      <c r="G60" s="19"/>
      <c r="H60" s="19"/>
      <c r="I60" s="21">
        <f>IF($C60="","",IF($E60&lt;&gt;"Won","",IF($G60="% of deal",ROUND($F60*$H60/100,2),IF($G60="Flat fee",$H60,""))))</f>
      </c>
      <c r="J60" s="19"/>
      <c r="K60" s="18"/>
      <c r="L60" s="19"/>
    </row>
    <row r="61" spans="1:12" x14ac:dyDescent="0.25">
      <c r="A61" s="18"/>
      <c r="B61" s="19"/>
      <c r="C61" s="19"/>
      <c r="D61" s="19"/>
      <c r="E61" s="19"/>
      <c r="F61" s="20"/>
      <c r="G61" s="19"/>
      <c r="H61" s="19"/>
      <c r="I61" s="21">
        <f>IF($C61="","",IF($E61&lt;&gt;"Won","",IF($G61="% of deal",ROUND($F61*$H61/100,2),IF($G61="Flat fee",$H61,""))))</f>
      </c>
      <c r="J61" s="19"/>
      <c r="K61" s="18"/>
      <c r="L61" s="19"/>
    </row>
    <row r="62" spans="1:12" x14ac:dyDescent="0.25">
      <c r="A62" s="18"/>
      <c r="B62" s="19"/>
      <c r="C62" s="19"/>
      <c r="D62" s="19"/>
      <c r="E62" s="19"/>
      <c r="F62" s="20"/>
      <c r="G62" s="19"/>
      <c r="H62" s="19"/>
      <c r="I62" s="21">
        <f>IF($C62="","",IF($E62&lt;&gt;"Won","",IF($G62="% of deal",ROUND($F62*$H62/100,2),IF($G62="Flat fee",$H62,""))))</f>
      </c>
      <c r="J62" s="19"/>
      <c r="K62" s="18"/>
      <c r="L62" s="19"/>
    </row>
    <row r="63" spans="1:12" x14ac:dyDescent="0.25">
      <c r="A63" s="18"/>
      <c r="B63" s="19"/>
      <c r="C63" s="19"/>
      <c r="D63" s="19"/>
      <c r="E63" s="19"/>
      <c r="F63" s="20"/>
      <c r="G63" s="19"/>
      <c r="H63" s="19"/>
      <c r="I63" s="21">
        <f>IF($C63="","",IF($E63&lt;&gt;"Won","",IF($G63="% of deal",ROUND($F63*$H63/100,2),IF($G63="Flat fee",$H63,""))))</f>
      </c>
      <c r="J63" s="19"/>
      <c r="K63" s="18"/>
      <c r="L63" s="19"/>
    </row>
    <row r="64" spans="1:12" x14ac:dyDescent="0.25">
      <c r="A64" s="18"/>
      <c r="B64" s="19"/>
      <c r="C64" s="19"/>
      <c r="D64" s="19"/>
      <c r="E64" s="19"/>
      <c r="F64" s="20"/>
      <c r="G64" s="19"/>
      <c r="H64" s="19"/>
      <c r="I64" s="21">
        <f>IF($C64="","",IF($E64&lt;&gt;"Won","",IF($G64="% of deal",ROUND($F64*$H64/100,2),IF($G64="Flat fee",$H64,""))))</f>
      </c>
      <c r="J64" s="19"/>
      <c r="K64" s="18"/>
      <c r="L64" s="19"/>
    </row>
    <row r="65" spans="1:12" x14ac:dyDescent="0.25">
      <c r="A65" s="18"/>
      <c r="B65" s="19"/>
      <c r="C65" s="19"/>
      <c r="D65" s="19"/>
      <c r="E65" s="19"/>
      <c r="F65" s="20"/>
      <c r="G65" s="19"/>
      <c r="H65" s="19"/>
      <c r="I65" s="21">
        <f>IF($C65="","",IF($E65&lt;&gt;"Won","",IF($G65="% of deal",ROUND($F65*$H65/100,2),IF($G65="Flat fee",$H65,""))))</f>
      </c>
      <c r="J65" s="19"/>
      <c r="K65" s="18"/>
      <c r="L65" s="19"/>
    </row>
    <row r="66" spans="1:12" x14ac:dyDescent="0.25">
      <c r="A66" s="18"/>
      <c r="B66" s="19"/>
      <c r="C66" s="19"/>
      <c r="D66" s="19"/>
      <c r="E66" s="19"/>
      <c r="F66" s="20"/>
      <c r="G66" s="19"/>
      <c r="H66" s="19"/>
      <c r="I66" s="21">
        <f>IF($C66="","",IF($E66&lt;&gt;"Won","",IF($G66="% of deal",ROUND($F66*$H66/100,2),IF($G66="Flat fee",$H66,""))))</f>
      </c>
      <c r="J66" s="19"/>
      <c r="K66" s="18"/>
      <c r="L66" s="19"/>
    </row>
    <row r="67" spans="1:12" x14ac:dyDescent="0.25">
      <c r="A67" s="18"/>
      <c r="B67" s="19"/>
      <c r="C67" s="19"/>
      <c r="D67" s="19"/>
      <c r="E67" s="19"/>
      <c r="F67" s="20"/>
      <c r="G67" s="19"/>
      <c r="H67" s="19"/>
      <c r="I67" s="21">
        <f>IF($C67="","",IF($E67&lt;&gt;"Won","",IF($G67="% of deal",ROUND($F67*$H67/100,2),IF($G67="Flat fee",$H67,""))))</f>
      </c>
      <c r="J67" s="19"/>
      <c r="K67" s="18"/>
      <c r="L67" s="19"/>
    </row>
    <row r="68" spans="1:12" x14ac:dyDescent="0.25">
      <c r="A68" s="18"/>
      <c r="B68" s="19"/>
      <c r="C68" s="19"/>
      <c r="D68" s="19"/>
      <c r="E68" s="19"/>
      <c r="F68" s="20"/>
      <c r="G68" s="19"/>
      <c r="H68" s="19"/>
      <c r="I68" s="21">
        <f>IF($C68="","",IF($E68&lt;&gt;"Won","",IF($G68="% of deal",ROUND($F68*$H68/100,2),IF($G68="Flat fee",$H68,""))))</f>
      </c>
      <c r="J68" s="19"/>
      <c r="K68" s="18"/>
      <c r="L68" s="19"/>
    </row>
    <row r="69" spans="1:12" x14ac:dyDescent="0.25">
      <c r="A69" s="18"/>
      <c r="B69" s="19"/>
      <c r="C69" s="19"/>
      <c r="D69" s="19"/>
      <c r="E69" s="19"/>
      <c r="F69" s="20"/>
      <c r="G69" s="19"/>
      <c r="H69" s="19"/>
      <c r="I69" s="21">
        <f>IF($C69="","",IF($E69&lt;&gt;"Won","",IF($G69="% of deal",ROUND($F69*$H69/100,2),IF($G69="Flat fee",$H69,""))))</f>
      </c>
      <c r="J69" s="19"/>
      <c r="K69" s="18"/>
      <c r="L69" s="19"/>
    </row>
    <row r="70" spans="1:12" x14ac:dyDescent="0.25">
      <c r="A70" s="18"/>
      <c r="B70" s="19"/>
      <c r="C70" s="19"/>
      <c r="D70" s="19"/>
      <c r="E70" s="19"/>
      <c r="F70" s="20"/>
      <c r="G70" s="19"/>
      <c r="H70" s="19"/>
      <c r="I70" s="21">
        <f>IF($C70="","",IF($E70&lt;&gt;"Won","",IF($G70="% of deal",ROUND($F70*$H70/100,2),IF($G70="Flat fee",$H70,""))))</f>
      </c>
      <c r="J70" s="19"/>
      <c r="K70" s="18"/>
      <c r="L70" s="19"/>
    </row>
    <row r="71" spans="1:12" x14ac:dyDescent="0.25">
      <c r="A71" s="18"/>
      <c r="B71" s="19"/>
      <c r="C71" s="19"/>
      <c r="D71" s="19"/>
      <c r="E71" s="19"/>
      <c r="F71" s="20"/>
      <c r="G71" s="19"/>
      <c r="H71" s="19"/>
      <c r="I71" s="21">
        <f>IF($C71="","",IF($E71&lt;&gt;"Won","",IF($G71="% of deal",ROUND($F71*$H71/100,2),IF($G71="Flat fee",$H71,""))))</f>
      </c>
      <c r="J71" s="19"/>
      <c r="K71" s="18"/>
      <c r="L71" s="19"/>
    </row>
    <row r="72" spans="1:12" x14ac:dyDescent="0.25">
      <c r="A72" s="18"/>
      <c r="B72" s="19"/>
      <c r="C72" s="19"/>
      <c r="D72" s="19"/>
      <c r="E72" s="19"/>
      <c r="F72" s="20"/>
      <c r="G72" s="19"/>
      <c r="H72" s="19"/>
      <c r="I72" s="21">
        <f>IF($C72="","",IF($E72&lt;&gt;"Won","",IF($G72="% of deal",ROUND($F72*$H72/100,2),IF($G72="Flat fee",$H72,""))))</f>
      </c>
      <c r="J72" s="19"/>
      <c r="K72" s="18"/>
      <c r="L72" s="19"/>
    </row>
    <row r="73" spans="1:12" x14ac:dyDescent="0.25">
      <c r="A73" s="18"/>
      <c r="B73" s="19"/>
      <c r="C73" s="19"/>
      <c r="D73" s="19"/>
      <c r="E73" s="19"/>
      <c r="F73" s="20"/>
      <c r="G73" s="19"/>
      <c r="H73" s="19"/>
      <c r="I73" s="21">
        <f>IF($C73="","",IF($E73&lt;&gt;"Won","",IF($G73="% of deal",ROUND($F73*$H73/100,2),IF($G73="Flat fee",$H73,""))))</f>
      </c>
      <c r="J73" s="19"/>
      <c r="K73" s="18"/>
      <c r="L73" s="19"/>
    </row>
    <row r="74" spans="1:12" x14ac:dyDescent="0.25">
      <c r="A74" s="18"/>
      <c r="B74" s="19"/>
      <c r="C74" s="19"/>
      <c r="D74" s="19"/>
      <c r="E74" s="19"/>
      <c r="F74" s="20"/>
      <c r="G74" s="19"/>
      <c r="H74" s="19"/>
      <c r="I74" s="21">
        <f>IF($C74="","",IF($E74&lt;&gt;"Won","",IF($G74="% of deal",ROUND($F74*$H74/100,2),IF($G74="Flat fee",$H74,""))))</f>
      </c>
      <c r="J74" s="19"/>
      <c r="K74" s="18"/>
      <c r="L74" s="19"/>
    </row>
    <row r="75" spans="1:12" x14ac:dyDescent="0.25">
      <c r="A75" s="18"/>
      <c r="B75" s="19"/>
      <c r="C75" s="19"/>
      <c r="D75" s="19"/>
      <c r="E75" s="19"/>
      <c r="F75" s="20"/>
      <c r="G75" s="19"/>
      <c r="H75" s="19"/>
      <c r="I75" s="21">
        <f>IF($C75="","",IF($E75&lt;&gt;"Won","",IF($G75="% of deal",ROUND($F75*$H75/100,2),IF($G75="Flat fee",$H75,""))))</f>
      </c>
      <c r="J75" s="19"/>
      <c r="K75" s="18"/>
      <c r="L75" s="19"/>
    </row>
    <row r="76" spans="1:12" x14ac:dyDescent="0.25">
      <c r="A76" s="18"/>
      <c r="B76" s="19"/>
      <c r="C76" s="19"/>
      <c r="D76" s="19"/>
      <c r="E76" s="19"/>
      <c r="F76" s="20"/>
      <c r="G76" s="19"/>
      <c r="H76" s="19"/>
      <c r="I76" s="21">
        <f>IF($C76="","",IF($E76&lt;&gt;"Won","",IF($G76="% of deal",ROUND($F76*$H76/100,2),IF($G76="Flat fee",$H76,""))))</f>
      </c>
      <c r="J76" s="19"/>
      <c r="K76" s="18"/>
      <c r="L76" s="19"/>
    </row>
    <row r="77" spans="1:12" x14ac:dyDescent="0.25">
      <c r="A77" s="18"/>
      <c r="B77" s="19"/>
      <c r="C77" s="19"/>
      <c r="D77" s="19"/>
      <c r="E77" s="19"/>
      <c r="F77" s="20"/>
      <c r="G77" s="19"/>
      <c r="H77" s="19"/>
      <c r="I77" s="21">
        <f>IF($C77="","",IF($E77&lt;&gt;"Won","",IF($G77="% of deal",ROUND($F77*$H77/100,2),IF($G77="Flat fee",$H77,""))))</f>
      </c>
      <c r="J77" s="19"/>
      <c r="K77" s="18"/>
      <c r="L77" s="19"/>
    </row>
    <row r="78" spans="1:12" x14ac:dyDescent="0.25">
      <c r="A78" s="18"/>
      <c r="B78" s="19"/>
      <c r="C78" s="19"/>
      <c r="D78" s="19"/>
      <c r="E78" s="19"/>
      <c r="F78" s="20"/>
      <c r="G78" s="19"/>
      <c r="H78" s="19"/>
      <c r="I78" s="21">
        <f>IF($C78="","",IF($E78&lt;&gt;"Won","",IF($G78="% of deal",ROUND($F78*$H78/100,2),IF($G78="Flat fee",$H78,""))))</f>
      </c>
      <c r="J78" s="19"/>
      <c r="K78" s="18"/>
      <c r="L78" s="19"/>
    </row>
    <row r="79" spans="1:12" x14ac:dyDescent="0.25">
      <c r="A79" s="18"/>
      <c r="B79" s="19"/>
      <c r="C79" s="19"/>
      <c r="D79" s="19"/>
      <c r="E79" s="19"/>
      <c r="F79" s="20"/>
      <c r="G79" s="19"/>
      <c r="H79" s="19"/>
      <c r="I79" s="21">
        <f>IF($C79="","",IF($E79&lt;&gt;"Won","",IF($G79="% of deal",ROUND($F79*$H79/100,2),IF($G79="Flat fee",$H79,""))))</f>
      </c>
      <c r="J79" s="19"/>
      <c r="K79" s="18"/>
      <c r="L79" s="19"/>
    </row>
    <row r="80" spans="1:12" x14ac:dyDescent="0.25">
      <c r="A80" s="18"/>
      <c r="B80" s="19"/>
      <c r="C80" s="19"/>
      <c r="D80" s="19"/>
      <c r="E80" s="19"/>
      <c r="F80" s="20"/>
      <c r="G80" s="19"/>
      <c r="H80" s="19"/>
      <c r="I80" s="21">
        <f>IF($C80="","",IF($E80&lt;&gt;"Won","",IF($G80="% of deal",ROUND($F80*$H80/100,2),IF($G80="Flat fee",$H80,""))))</f>
      </c>
      <c r="J80" s="19"/>
      <c r="K80" s="18"/>
      <c r="L80" s="19"/>
    </row>
    <row r="81" spans="1:12" x14ac:dyDescent="0.25">
      <c r="A81" s="18"/>
      <c r="B81" s="19"/>
      <c r="C81" s="19"/>
      <c r="D81" s="19"/>
      <c r="E81" s="19"/>
      <c r="F81" s="20"/>
      <c r="G81" s="19"/>
      <c r="H81" s="19"/>
      <c r="I81" s="21">
        <f>IF($C81="","",IF($E81&lt;&gt;"Won","",IF($G81="% of deal",ROUND($F81*$H81/100,2),IF($G81="Flat fee",$H81,""))))</f>
      </c>
      <c r="J81" s="19"/>
      <c r="K81" s="18"/>
      <c r="L81" s="19"/>
    </row>
    <row r="82" spans="1:12" x14ac:dyDescent="0.25">
      <c r="A82" s="18"/>
      <c r="B82" s="19"/>
      <c r="C82" s="19"/>
      <c r="D82" s="19"/>
      <c r="E82" s="19"/>
      <c r="F82" s="20"/>
      <c r="G82" s="19"/>
      <c r="H82" s="19"/>
      <c r="I82" s="21">
        <f>IF($C82="","",IF($E82&lt;&gt;"Won","",IF($G82="% of deal",ROUND($F82*$H82/100,2),IF($G82="Flat fee",$H82,""))))</f>
      </c>
      <c r="J82" s="19"/>
      <c r="K82" s="18"/>
      <c r="L82" s="19"/>
    </row>
    <row r="83" spans="1:12" x14ac:dyDescent="0.25">
      <c r="A83" s="18"/>
      <c r="B83" s="19"/>
      <c r="C83" s="19"/>
      <c r="D83" s="19"/>
      <c r="E83" s="19"/>
      <c r="F83" s="20"/>
      <c r="G83" s="19"/>
      <c r="H83" s="19"/>
      <c r="I83" s="21">
        <f>IF($C83="","",IF($E83&lt;&gt;"Won","",IF($G83="% of deal",ROUND($F83*$H83/100,2),IF($G83="Flat fee",$H83,""))))</f>
      </c>
      <c r="J83" s="19"/>
      <c r="K83" s="18"/>
      <c r="L83" s="19"/>
    </row>
    <row r="84" spans="1:12" x14ac:dyDescent="0.25">
      <c r="A84" s="18"/>
      <c r="B84" s="19"/>
      <c r="C84" s="19"/>
      <c r="D84" s="19"/>
      <c r="E84" s="19"/>
      <c r="F84" s="20"/>
      <c r="G84" s="19"/>
      <c r="H84" s="19"/>
      <c r="I84" s="21">
        <f>IF($C84="","",IF($E84&lt;&gt;"Won","",IF($G84="% of deal",ROUND($F84*$H84/100,2),IF($G84="Flat fee",$H84,""))))</f>
      </c>
      <c r="J84" s="19"/>
      <c r="K84" s="18"/>
      <c r="L84" s="19"/>
    </row>
    <row r="85" spans="1:12" x14ac:dyDescent="0.25">
      <c r="A85" s="18"/>
      <c r="B85" s="19"/>
      <c r="C85" s="19"/>
      <c r="D85" s="19"/>
      <c r="E85" s="19"/>
      <c r="F85" s="20"/>
      <c r="G85" s="19"/>
      <c r="H85" s="19"/>
      <c r="I85" s="21">
        <f>IF($C85="","",IF($E85&lt;&gt;"Won","",IF($G85="% of deal",ROUND($F85*$H85/100,2),IF($G85="Flat fee",$H85,""))))</f>
      </c>
      <c r="J85" s="19"/>
      <c r="K85" s="18"/>
      <c r="L85" s="19"/>
    </row>
    <row r="86" spans="1:12" x14ac:dyDescent="0.25">
      <c r="A86" s="18"/>
      <c r="B86" s="19"/>
      <c r="C86" s="19"/>
      <c r="D86" s="19"/>
      <c r="E86" s="19"/>
      <c r="F86" s="20"/>
      <c r="G86" s="19"/>
      <c r="H86" s="19"/>
      <c r="I86" s="21">
        <f>IF($C86="","",IF($E86&lt;&gt;"Won","",IF($G86="% of deal",ROUND($F86*$H86/100,2),IF($G86="Flat fee",$H86,""))))</f>
      </c>
      <c r="J86" s="19"/>
      <c r="K86" s="18"/>
      <c r="L86" s="19"/>
    </row>
    <row r="87" spans="1:12" x14ac:dyDescent="0.25">
      <c r="A87" s="18"/>
      <c r="B87" s="19"/>
      <c r="C87" s="19"/>
      <c r="D87" s="19"/>
      <c r="E87" s="19"/>
      <c r="F87" s="20"/>
      <c r="G87" s="19"/>
      <c r="H87" s="19"/>
      <c r="I87" s="21">
        <f>IF($C87="","",IF($E87&lt;&gt;"Won","",IF($G87="% of deal",ROUND($F87*$H87/100,2),IF($G87="Flat fee",$H87,""))))</f>
      </c>
      <c r="J87" s="19"/>
      <c r="K87" s="18"/>
      <c r="L87" s="19"/>
    </row>
    <row r="88" spans="1:12" x14ac:dyDescent="0.25">
      <c r="A88" s="18"/>
      <c r="B88" s="19"/>
      <c r="C88" s="19"/>
      <c r="D88" s="19"/>
      <c r="E88" s="19"/>
      <c r="F88" s="20"/>
      <c r="G88" s="19"/>
      <c r="H88" s="19"/>
      <c r="I88" s="21">
        <f>IF($C88="","",IF($E88&lt;&gt;"Won","",IF($G88="% of deal",ROUND($F88*$H88/100,2),IF($G88="Flat fee",$H88,""))))</f>
      </c>
      <c r="J88" s="19"/>
      <c r="K88" s="18"/>
      <c r="L88" s="19"/>
    </row>
    <row r="89" spans="1:12" x14ac:dyDescent="0.25">
      <c r="A89" s="18"/>
      <c r="B89" s="19"/>
      <c r="C89" s="19"/>
      <c r="D89" s="19"/>
      <c r="E89" s="19"/>
      <c r="F89" s="20"/>
      <c r="G89" s="19"/>
      <c r="H89" s="19"/>
      <c r="I89" s="21">
        <f>IF($C89="","",IF($E89&lt;&gt;"Won","",IF($G89="% of deal",ROUND($F89*$H89/100,2),IF($G89="Flat fee",$H89,""))))</f>
      </c>
      <c r="J89" s="19"/>
      <c r="K89" s="18"/>
      <c r="L89" s="19"/>
    </row>
    <row r="90" spans="1:12" x14ac:dyDescent="0.25">
      <c r="A90" s="18"/>
      <c r="B90" s="19"/>
      <c r="C90" s="19"/>
      <c r="D90" s="19"/>
      <c r="E90" s="19"/>
      <c r="F90" s="20"/>
      <c r="G90" s="19"/>
      <c r="H90" s="19"/>
      <c r="I90" s="21">
        <f>IF($C90="","",IF($E90&lt;&gt;"Won","",IF($G90="% of deal",ROUND($F90*$H90/100,2),IF($G90="Flat fee",$H90,""))))</f>
      </c>
      <c r="J90" s="19"/>
      <c r="K90" s="18"/>
      <c r="L90" s="19"/>
    </row>
    <row r="91" spans="1:12" x14ac:dyDescent="0.25">
      <c r="A91" s="18"/>
      <c r="B91" s="19"/>
      <c r="C91" s="19"/>
      <c r="D91" s="19"/>
      <c r="E91" s="19"/>
      <c r="F91" s="20"/>
      <c r="G91" s="19"/>
      <c r="H91" s="19"/>
      <c r="I91" s="21">
        <f>IF($C91="","",IF($E91&lt;&gt;"Won","",IF($G91="% of deal",ROUND($F91*$H91/100,2),IF($G91="Flat fee",$H91,""))))</f>
      </c>
      <c r="J91" s="19"/>
      <c r="K91" s="18"/>
      <c r="L91" s="19"/>
    </row>
    <row r="92" spans="1:12" x14ac:dyDescent="0.25">
      <c r="A92" s="18"/>
      <c r="B92" s="19"/>
      <c r="C92" s="19"/>
      <c r="D92" s="19"/>
      <c r="E92" s="19"/>
      <c r="F92" s="20"/>
      <c r="G92" s="19"/>
      <c r="H92" s="19"/>
      <c r="I92" s="21">
        <f>IF($C92="","",IF($E92&lt;&gt;"Won","",IF($G92="% of deal",ROUND($F92*$H92/100,2),IF($G92="Flat fee",$H92,""))))</f>
      </c>
      <c r="J92" s="19"/>
      <c r="K92" s="18"/>
      <c r="L92" s="19"/>
    </row>
    <row r="93" spans="1:12" x14ac:dyDescent="0.25">
      <c r="A93" s="18"/>
      <c r="B93" s="19"/>
      <c r="C93" s="19"/>
      <c r="D93" s="19"/>
      <c r="E93" s="19"/>
      <c r="F93" s="20"/>
      <c r="G93" s="19"/>
      <c r="H93" s="19"/>
      <c r="I93" s="21">
        <f>IF($C93="","",IF($E93&lt;&gt;"Won","",IF($G93="% of deal",ROUND($F93*$H93/100,2),IF($G93="Flat fee",$H93,""))))</f>
      </c>
      <c r="J93" s="19"/>
      <c r="K93" s="18"/>
      <c r="L93" s="19"/>
    </row>
    <row r="94" spans="1:12" x14ac:dyDescent="0.25">
      <c r="A94" s="18"/>
      <c r="B94" s="19"/>
      <c r="C94" s="19"/>
      <c r="D94" s="19"/>
      <c r="E94" s="19"/>
      <c r="F94" s="20"/>
      <c r="G94" s="19"/>
      <c r="H94" s="19"/>
      <c r="I94" s="21">
        <f>IF($C94="","",IF($E94&lt;&gt;"Won","",IF($G94="% of deal",ROUND($F94*$H94/100,2),IF($G94="Flat fee",$H94,""))))</f>
      </c>
      <c r="J94" s="19"/>
      <c r="K94" s="18"/>
      <c r="L94" s="19"/>
    </row>
    <row r="95" spans="1:12" x14ac:dyDescent="0.25">
      <c r="A95" s="18"/>
      <c r="B95" s="19"/>
      <c r="C95" s="19"/>
      <c r="D95" s="19"/>
      <c r="E95" s="19"/>
      <c r="F95" s="20"/>
      <c r="G95" s="19"/>
      <c r="H95" s="19"/>
      <c r="I95" s="21">
        <f>IF($C95="","",IF($E95&lt;&gt;"Won","",IF($G95="% of deal",ROUND($F95*$H95/100,2),IF($G95="Flat fee",$H95,""))))</f>
      </c>
      <c r="J95" s="19"/>
      <c r="K95" s="18"/>
      <c r="L95" s="19"/>
    </row>
    <row r="96" spans="1:12" x14ac:dyDescent="0.25">
      <c r="A96" s="18"/>
      <c r="B96" s="19"/>
      <c r="C96" s="19"/>
      <c r="D96" s="19"/>
      <c r="E96" s="19"/>
      <c r="F96" s="20"/>
      <c r="G96" s="19"/>
      <c r="H96" s="19"/>
      <c r="I96" s="21">
        <f>IF($C96="","",IF($E96&lt;&gt;"Won","",IF($G96="% of deal",ROUND($F96*$H96/100,2),IF($G96="Flat fee",$H96,""))))</f>
      </c>
      <c r="J96" s="19"/>
      <c r="K96" s="18"/>
      <c r="L96" s="19"/>
    </row>
    <row r="97" spans="1:12" x14ac:dyDescent="0.25">
      <c r="A97" s="18"/>
      <c r="B97" s="19"/>
      <c r="C97" s="19"/>
      <c r="D97" s="19"/>
      <c r="E97" s="19"/>
      <c r="F97" s="20"/>
      <c r="G97" s="19"/>
      <c r="H97" s="19"/>
      <c r="I97" s="21">
        <f>IF($C97="","",IF($E97&lt;&gt;"Won","",IF($G97="% of deal",ROUND($F97*$H97/100,2),IF($G97="Flat fee",$H97,""))))</f>
      </c>
      <c r="J97" s="19"/>
      <c r="K97" s="18"/>
      <c r="L97" s="19"/>
    </row>
    <row r="98" spans="1:12" x14ac:dyDescent="0.25">
      <c r="A98" s="18"/>
      <c r="B98" s="19"/>
      <c r="C98" s="19"/>
      <c r="D98" s="19"/>
      <c r="E98" s="19"/>
      <c r="F98" s="20"/>
      <c r="G98" s="19"/>
      <c r="H98" s="19"/>
      <c r="I98" s="21">
        <f>IF($C98="","",IF($E98&lt;&gt;"Won","",IF($G98="% of deal",ROUND($F98*$H98/100,2),IF($G98="Flat fee",$H98,""))))</f>
      </c>
      <c r="J98" s="19"/>
      <c r="K98" s="18"/>
      <c r="L98" s="19"/>
    </row>
    <row r="99" spans="1:12" x14ac:dyDescent="0.25">
      <c r="A99" s="18"/>
      <c r="B99" s="19"/>
      <c r="C99" s="19"/>
      <c r="D99" s="19"/>
      <c r="E99" s="19"/>
      <c r="F99" s="20"/>
      <c r="G99" s="19"/>
      <c r="H99" s="19"/>
      <c r="I99" s="21">
        <f>IF($C99="","",IF($E99&lt;&gt;"Won","",IF($G99="% of deal",ROUND($F99*$H99/100,2),IF($G99="Flat fee",$H99,""))))</f>
      </c>
      <c r="J99" s="19"/>
      <c r="K99" s="18"/>
      <c r="L99" s="19"/>
    </row>
    <row r="100" spans="1:12" x14ac:dyDescent="0.25">
      <c r="A100" s="18"/>
      <c r="B100" s="19"/>
      <c r="C100" s="19"/>
      <c r="D100" s="19"/>
      <c r="E100" s="19"/>
      <c r="F100" s="20"/>
      <c r="G100" s="19"/>
      <c r="H100" s="19"/>
      <c r="I100" s="21">
        <f>IF($C100="","",IF($E100&lt;&gt;"Won","",IF($G100="% of deal",ROUND($F100*$H100/100,2),IF($G100="Flat fee",$H100,""))))</f>
      </c>
      <c r="J100" s="19"/>
      <c r="K100" s="18"/>
      <c r="L100" s="19"/>
    </row>
    <row r="101" spans="1:12" x14ac:dyDescent="0.25">
      <c r="A101" s="18"/>
      <c r="B101" s="19"/>
      <c r="C101" s="19"/>
      <c r="D101" s="19"/>
      <c r="E101" s="19"/>
      <c r="F101" s="20"/>
      <c r="G101" s="19"/>
      <c r="H101" s="19"/>
      <c r="I101" s="21">
        <f>IF($C101="","",IF($E101&lt;&gt;"Won","",IF($G101="% of deal",ROUND($F101*$H101/100,2),IF($G101="Flat fee",$H101,""))))</f>
      </c>
      <c r="J101" s="19"/>
      <c r="K101" s="18"/>
      <c r="L101" s="19"/>
    </row>
    <row r="102" spans="1:12" x14ac:dyDescent="0.25">
      <c r="A102" s="18"/>
      <c r="B102" s="19"/>
      <c r="C102" s="19"/>
      <c r="D102" s="19"/>
      <c r="E102" s="19"/>
      <c r="F102" s="20"/>
      <c r="G102" s="19"/>
      <c r="H102" s="19"/>
      <c r="I102" s="21">
        <f>IF($C102="","",IF($E102&lt;&gt;"Won","",IF($G102="% of deal",ROUND($F102*$H102/100,2),IF($G102="Flat fee",$H102,""))))</f>
      </c>
      <c r="J102" s="19"/>
      <c r="K102" s="18"/>
      <c r="L102" s="19"/>
    </row>
    <row r="103" spans="1:12" x14ac:dyDescent="0.25">
      <c r="A103" s="18"/>
      <c r="B103" s="19"/>
      <c r="C103" s="19"/>
      <c r="D103" s="19"/>
      <c r="E103" s="19"/>
      <c r="F103" s="20"/>
      <c r="G103" s="19"/>
      <c r="H103" s="19"/>
      <c r="I103" s="21">
        <f>IF($C103="","",IF($E103&lt;&gt;"Won","",IF($G103="% of deal",ROUND($F103*$H103/100,2),IF($G103="Flat fee",$H103,""))))</f>
      </c>
      <c r="J103" s="19"/>
      <c r="K103" s="18"/>
      <c r="L103" s="19"/>
    </row>
    <row r="104" spans="1:12" x14ac:dyDescent="0.25">
      <c r="A104" s="18"/>
      <c r="B104" s="19"/>
      <c r="C104" s="19"/>
      <c r="D104" s="19"/>
      <c r="E104" s="19"/>
      <c r="F104" s="20"/>
      <c r="G104" s="19"/>
      <c r="H104" s="19"/>
      <c r="I104" s="21">
        <f>IF($C104="","",IF($E104&lt;&gt;"Won","",IF($G104="% of deal",ROUND($F104*$H104/100,2),IF($G104="Flat fee",$H104,""))))</f>
      </c>
      <c r="J104" s="19"/>
      <c r="K104" s="18"/>
      <c r="L104" s="19"/>
    </row>
    <row r="105" spans="1:12" x14ac:dyDescent="0.25">
      <c r="A105" s="18"/>
      <c r="B105" s="19"/>
      <c r="C105" s="19"/>
      <c r="D105" s="19"/>
      <c r="E105" s="19"/>
      <c r="F105" s="20"/>
      <c r="G105" s="19"/>
      <c r="H105" s="19"/>
      <c r="I105" s="21">
        <f>IF($C105="","",IF($E105&lt;&gt;"Won","",IF($G105="% of deal",ROUND($F105*$H105/100,2),IF($G105="Flat fee",$H105,""))))</f>
      </c>
      <c r="J105" s="19"/>
      <c r="K105" s="18"/>
      <c r="L105" s="19"/>
    </row>
    <row r="106" spans="1:12" x14ac:dyDescent="0.25">
      <c r="A106" s="18"/>
      <c r="B106" s="19"/>
      <c r="C106" s="19"/>
      <c r="D106" s="19"/>
      <c r="E106" s="19"/>
      <c r="F106" s="20"/>
      <c r="G106" s="19"/>
      <c r="H106" s="19"/>
      <c r="I106" s="21">
        <f>IF($C106="","",IF($E106&lt;&gt;"Won","",IF($G106="% of deal",ROUND($F106*$H106/100,2),IF($G106="Flat fee",$H106,""))))</f>
      </c>
      <c r="J106" s="19"/>
      <c r="K106" s="18"/>
      <c r="L106" s="19"/>
    </row>
    <row r="107" spans="1:12" x14ac:dyDescent="0.25">
      <c r="A107" s="18"/>
      <c r="B107" s="19"/>
      <c r="C107" s="19"/>
      <c r="D107" s="19"/>
      <c r="E107" s="19"/>
      <c r="F107" s="20"/>
      <c r="G107" s="19"/>
      <c r="H107" s="19"/>
      <c r="I107" s="21">
        <f>IF($C107="","",IF($E107&lt;&gt;"Won","",IF($G107="% of deal",ROUND($F107*$H107/100,2),IF($G107="Flat fee",$H107,""))))</f>
      </c>
      <c r="J107" s="19"/>
      <c r="K107" s="18"/>
      <c r="L107" s="19"/>
    </row>
    <row r="108" spans="1:12" x14ac:dyDescent="0.25">
      <c r="A108" s="18"/>
      <c r="B108" s="19"/>
      <c r="C108" s="19"/>
      <c r="D108" s="19"/>
      <c r="E108" s="19"/>
      <c r="F108" s="20"/>
      <c r="G108" s="19"/>
      <c r="H108" s="19"/>
      <c r="I108" s="21">
        <f>IF($C108="","",IF($E108&lt;&gt;"Won","",IF($G108="% of deal",ROUND($F108*$H108/100,2),IF($G108="Flat fee",$H108,""))))</f>
      </c>
      <c r="J108" s="19"/>
      <c r="K108" s="18"/>
      <c r="L108" s="19"/>
    </row>
    <row r="109" spans="1:12" x14ac:dyDescent="0.25">
      <c r="A109" s="18"/>
      <c r="B109" s="19"/>
      <c r="C109" s="19"/>
      <c r="D109" s="19"/>
      <c r="E109" s="19"/>
      <c r="F109" s="20"/>
      <c r="G109" s="19"/>
      <c r="H109" s="19"/>
      <c r="I109" s="21">
        <f>IF($C109="","",IF($E109&lt;&gt;"Won","",IF($G109="% of deal",ROUND($F109*$H109/100,2),IF($G109="Flat fee",$H109,""))))</f>
      </c>
      <c r="J109" s="19"/>
      <c r="K109" s="18"/>
      <c r="L109" s="19"/>
    </row>
    <row r="110" spans="1:12" x14ac:dyDescent="0.25">
      <c r="A110" s="18"/>
      <c r="B110" s="19"/>
      <c r="C110" s="19"/>
      <c r="D110" s="19"/>
      <c r="E110" s="19"/>
      <c r="F110" s="20"/>
      <c r="G110" s="19"/>
      <c r="H110" s="19"/>
      <c r="I110" s="21">
        <f>IF($C110="","",IF($E110&lt;&gt;"Won","",IF($G110="% of deal",ROUND($F110*$H110/100,2),IF($G110="Flat fee",$H110,""))))</f>
      </c>
      <c r="J110" s="19"/>
      <c r="K110" s="18"/>
      <c r="L110" s="19"/>
    </row>
    <row r="111" spans="1:12" x14ac:dyDescent="0.25">
      <c r="A111" s="18"/>
      <c r="B111" s="19"/>
      <c r="C111" s="19"/>
      <c r="D111" s="19"/>
      <c r="E111" s="19"/>
      <c r="F111" s="20"/>
      <c r="G111" s="19"/>
      <c r="H111" s="19"/>
      <c r="I111" s="21">
        <f>IF($C111="","",IF($E111&lt;&gt;"Won","",IF($G111="% of deal",ROUND($F111*$H111/100,2),IF($G111="Flat fee",$H111,""))))</f>
      </c>
      <c r="J111" s="19"/>
      <c r="K111" s="18"/>
      <c r="L111" s="19"/>
    </row>
    <row r="112" spans="1:12" x14ac:dyDescent="0.25">
      <c r="A112" s="18"/>
      <c r="B112" s="19"/>
      <c r="C112" s="19"/>
      <c r="D112" s="19"/>
      <c r="E112" s="19"/>
      <c r="F112" s="20"/>
      <c r="G112" s="19"/>
      <c r="H112" s="19"/>
      <c r="I112" s="21">
        <f>IF($C112="","",IF($E112&lt;&gt;"Won","",IF($G112="% of deal",ROUND($F112*$H112/100,2),IF($G112="Flat fee",$H112,""))))</f>
      </c>
      <c r="J112" s="19"/>
      <c r="K112" s="18"/>
      <c r="L112" s="19"/>
    </row>
    <row r="113" spans="1:12" x14ac:dyDescent="0.25">
      <c r="A113" s="18"/>
      <c r="B113" s="19"/>
      <c r="C113" s="19"/>
      <c r="D113" s="19"/>
      <c r="E113" s="19"/>
      <c r="F113" s="20"/>
      <c r="G113" s="19"/>
      <c r="H113" s="19"/>
      <c r="I113" s="21">
        <f>IF($C113="","",IF($E113&lt;&gt;"Won","",IF($G113="% of deal",ROUND($F113*$H113/100,2),IF($G113="Flat fee",$H113,""))))</f>
      </c>
      <c r="J113" s="19"/>
      <c r="K113" s="18"/>
      <c r="L113" s="19"/>
    </row>
    <row r="114" spans="1:12" x14ac:dyDescent="0.25">
      <c r="A114" s="18"/>
      <c r="B114" s="19"/>
      <c r="C114" s="19"/>
      <c r="D114" s="19"/>
      <c r="E114" s="19"/>
      <c r="F114" s="20"/>
      <c r="G114" s="19"/>
      <c r="H114" s="19"/>
      <c r="I114" s="21">
        <f>IF($C114="","",IF($E114&lt;&gt;"Won","",IF($G114="% of deal",ROUND($F114*$H114/100,2),IF($G114="Flat fee",$H114,""))))</f>
      </c>
      <c r="J114" s="19"/>
      <c r="K114" s="18"/>
      <c r="L114" s="19"/>
    </row>
    <row r="115" spans="1:12" x14ac:dyDescent="0.25">
      <c r="A115" s="18"/>
      <c r="B115" s="19"/>
      <c r="C115" s="19"/>
      <c r="D115" s="19"/>
      <c r="E115" s="19"/>
      <c r="F115" s="20"/>
      <c r="G115" s="19"/>
      <c r="H115" s="19"/>
      <c r="I115" s="21">
        <f>IF($C115="","",IF($E115&lt;&gt;"Won","",IF($G115="% of deal",ROUND($F115*$H115/100,2),IF($G115="Flat fee",$H115,""))))</f>
      </c>
      <c r="J115" s="19"/>
      <c r="K115" s="18"/>
      <c r="L115" s="19"/>
    </row>
    <row r="116" spans="1:12" x14ac:dyDescent="0.25">
      <c r="A116" s="18"/>
      <c r="B116" s="19"/>
      <c r="C116" s="19"/>
      <c r="D116" s="19"/>
      <c r="E116" s="19"/>
      <c r="F116" s="20"/>
      <c r="G116" s="19"/>
      <c r="H116" s="19"/>
      <c r="I116" s="21">
        <f>IF($C116="","",IF($E116&lt;&gt;"Won","",IF($G116="% of deal",ROUND($F116*$H116/100,2),IF($G116="Flat fee",$H116,""))))</f>
      </c>
      <c r="J116" s="19"/>
      <c r="K116" s="18"/>
      <c r="L116" s="19"/>
    </row>
    <row r="117" spans="1:12" x14ac:dyDescent="0.25">
      <c r="A117" s="18"/>
      <c r="B117" s="19"/>
      <c r="C117" s="19"/>
      <c r="D117" s="19"/>
      <c r="E117" s="19"/>
      <c r="F117" s="20"/>
      <c r="G117" s="19"/>
      <c r="H117" s="19"/>
      <c r="I117" s="21">
        <f>IF($C117="","",IF($E117&lt;&gt;"Won","",IF($G117="% of deal",ROUND($F117*$H117/100,2),IF($G117="Flat fee",$H117,""))))</f>
      </c>
      <c r="J117" s="19"/>
      <c r="K117" s="18"/>
      <c r="L117" s="19"/>
    </row>
    <row r="118" spans="1:12" x14ac:dyDescent="0.25">
      <c r="A118" s="18"/>
      <c r="B118" s="19"/>
      <c r="C118" s="19"/>
      <c r="D118" s="19"/>
      <c r="E118" s="19"/>
      <c r="F118" s="20"/>
      <c r="G118" s="19"/>
      <c r="H118" s="19"/>
      <c r="I118" s="21">
        <f>IF($C118="","",IF($E118&lt;&gt;"Won","",IF($G118="% of deal",ROUND($F118*$H118/100,2),IF($G118="Flat fee",$H118,""))))</f>
      </c>
      <c r="J118" s="19"/>
      <c r="K118" s="18"/>
      <c r="L118" s="19"/>
    </row>
    <row r="119" spans="1:12" x14ac:dyDescent="0.25">
      <c r="A119" s="18"/>
      <c r="B119" s="19"/>
      <c r="C119" s="19"/>
      <c r="D119" s="19"/>
      <c r="E119" s="19"/>
      <c r="F119" s="20"/>
      <c r="G119" s="19"/>
      <c r="H119" s="19"/>
      <c r="I119" s="21">
        <f>IF($C119="","",IF($E119&lt;&gt;"Won","",IF($G119="% of deal",ROUND($F119*$H119/100,2),IF($G119="Flat fee",$H119,""))))</f>
      </c>
      <c r="J119" s="19"/>
      <c r="K119" s="18"/>
      <c r="L119" s="19"/>
    </row>
    <row r="120" spans="1:12" x14ac:dyDescent="0.25">
      <c r="A120" s="18"/>
      <c r="B120" s="19"/>
      <c r="C120" s="19"/>
      <c r="D120" s="19"/>
      <c r="E120" s="19"/>
      <c r="F120" s="20"/>
      <c r="G120" s="19"/>
      <c r="H120" s="19"/>
      <c r="I120" s="21">
        <f>IF($C120="","",IF($E120&lt;&gt;"Won","",IF($G120="% of deal",ROUND($F120*$H120/100,2),IF($G120="Flat fee",$H120,""))))</f>
      </c>
      <c r="J120" s="19"/>
      <c r="K120" s="18"/>
      <c r="L120" s="19"/>
    </row>
    <row r="121" spans="1:12" x14ac:dyDescent="0.25">
      <c r="A121" s="18"/>
      <c r="B121" s="19"/>
      <c r="C121" s="19"/>
      <c r="D121" s="19"/>
      <c r="E121" s="19"/>
      <c r="F121" s="20"/>
      <c r="G121" s="19"/>
      <c r="H121" s="19"/>
      <c r="I121" s="21">
        <f>IF($C121="","",IF($E121&lt;&gt;"Won","",IF($G121="% of deal",ROUND($F121*$H121/100,2),IF($G121="Flat fee",$H121,""))))</f>
      </c>
      <c r="J121" s="19"/>
      <c r="K121" s="18"/>
      <c r="L121" s="19"/>
    </row>
    <row r="122" spans="1:12" x14ac:dyDescent="0.25">
      <c r="A122" s="18"/>
      <c r="B122" s="19"/>
      <c r="C122" s="19"/>
      <c r="D122" s="19"/>
      <c r="E122" s="19"/>
      <c r="F122" s="20"/>
      <c r="G122" s="19"/>
      <c r="H122" s="19"/>
      <c r="I122" s="21">
        <f>IF($C122="","",IF($E122&lt;&gt;"Won","",IF($G122="% of deal",ROUND($F122*$H122/100,2),IF($G122="Flat fee",$H122,""))))</f>
      </c>
      <c r="J122" s="19"/>
      <c r="K122" s="18"/>
      <c r="L122" s="19"/>
    </row>
    <row r="123" spans="1:12" x14ac:dyDescent="0.25">
      <c r="A123" s="18"/>
      <c r="B123" s="19"/>
      <c r="C123" s="19"/>
      <c r="D123" s="19"/>
      <c r="E123" s="19"/>
      <c r="F123" s="20"/>
      <c r="G123" s="19"/>
      <c r="H123" s="19"/>
      <c r="I123" s="21">
        <f>IF($C123="","",IF($E123&lt;&gt;"Won","",IF($G123="% of deal",ROUND($F123*$H123/100,2),IF($G123="Flat fee",$H123,""))))</f>
      </c>
      <c r="J123" s="19"/>
      <c r="K123" s="18"/>
      <c r="L123" s="19"/>
    </row>
    <row r="124" spans="1:12" x14ac:dyDescent="0.25">
      <c r="A124" s="18"/>
      <c r="B124" s="19"/>
      <c r="C124" s="19"/>
      <c r="D124" s="19"/>
      <c r="E124" s="19"/>
      <c r="F124" s="20"/>
      <c r="G124" s="19"/>
      <c r="H124" s="19"/>
      <c r="I124" s="21">
        <f>IF($C124="","",IF($E124&lt;&gt;"Won","",IF($G124="% of deal",ROUND($F124*$H124/100,2),IF($G124="Flat fee",$H124,""))))</f>
      </c>
      <c r="J124" s="19"/>
      <c r="K124" s="18"/>
      <c r="L124" s="19"/>
    </row>
    <row r="125" spans="1:12" x14ac:dyDescent="0.25">
      <c r="A125" s="18"/>
      <c r="B125" s="19"/>
      <c r="C125" s="19"/>
      <c r="D125" s="19"/>
      <c r="E125" s="19"/>
      <c r="F125" s="20"/>
      <c r="G125" s="19"/>
      <c r="H125" s="19"/>
      <c r="I125" s="21">
        <f>IF($C125="","",IF($E125&lt;&gt;"Won","",IF($G125="% of deal",ROUND($F125*$H125/100,2),IF($G125="Flat fee",$H125,""))))</f>
      </c>
      <c r="J125" s="19"/>
      <c r="K125" s="18"/>
      <c r="L125" s="19"/>
    </row>
    <row r="126" spans="1:12" x14ac:dyDescent="0.25">
      <c r="A126" s="18"/>
      <c r="B126" s="19"/>
      <c r="C126" s="19"/>
      <c r="D126" s="19"/>
      <c r="E126" s="19"/>
      <c r="F126" s="20"/>
      <c r="G126" s="19"/>
      <c r="H126" s="19"/>
      <c r="I126" s="21">
        <f>IF($C126="","",IF($E126&lt;&gt;"Won","",IF($G126="% of deal",ROUND($F126*$H126/100,2),IF($G126="Flat fee",$H126,""))))</f>
      </c>
      <c r="J126" s="19"/>
      <c r="K126" s="18"/>
      <c r="L126" s="19"/>
    </row>
    <row r="127" spans="1:12" x14ac:dyDescent="0.25">
      <c r="A127" s="18"/>
      <c r="B127" s="19"/>
      <c r="C127" s="19"/>
      <c r="D127" s="19"/>
      <c r="E127" s="19"/>
      <c r="F127" s="20"/>
      <c r="G127" s="19"/>
      <c r="H127" s="19"/>
      <c r="I127" s="21">
        <f>IF($C127="","",IF($E127&lt;&gt;"Won","",IF($G127="% of deal",ROUND($F127*$H127/100,2),IF($G127="Flat fee",$H127,""))))</f>
      </c>
      <c r="J127" s="19"/>
      <c r="K127" s="18"/>
      <c r="L127" s="19"/>
    </row>
    <row r="128" spans="1:12" x14ac:dyDescent="0.25">
      <c r="A128" s="18"/>
      <c r="B128" s="19"/>
      <c r="C128" s="19"/>
      <c r="D128" s="19"/>
      <c r="E128" s="19"/>
      <c r="F128" s="20"/>
      <c r="G128" s="19"/>
      <c r="H128" s="19"/>
      <c r="I128" s="21">
        <f>IF($C128="","",IF($E128&lt;&gt;"Won","",IF($G128="% of deal",ROUND($F128*$H128/100,2),IF($G128="Flat fee",$H128,""))))</f>
      </c>
      <c r="J128" s="19"/>
      <c r="K128" s="18"/>
      <c r="L128" s="19"/>
    </row>
    <row r="129" spans="1:12" x14ac:dyDescent="0.25">
      <c r="A129" s="18"/>
      <c r="B129" s="19"/>
      <c r="C129" s="19"/>
      <c r="D129" s="19"/>
      <c r="E129" s="19"/>
      <c r="F129" s="20"/>
      <c r="G129" s="19"/>
      <c r="H129" s="19"/>
      <c r="I129" s="21">
        <f>IF($C129="","",IF($E129&lt;&gt;"Won","",IF($G129="% of deal",ROUND($F129*$H129/100,2),IF($G129="Flat fee",$H129,""))))</f>
      </c>
      <c r="J129" s="19"/>
      <c r="K129" s="18"/>
      <c r="L129" s="19"/>
    </row>
    <row r="130" spans="1:12" x14ac:dyDescent="0.25">
      <c r="A130" s="18"/>
      <c r="B130" s="19"/>
      <c r="C130" s="19"/>
      <c r="D130" s="19"/>
      <c r="E130" s="19"/>
      <c r="F130" s="20"/>
      <c r="G130" s="19"/>
      <c r="H130" s="19"/>
      <c r="I130" s="21">
        <f>IF($C130="","",IF($E130&lt;&gt;"Won","",IF($G130="% of deal",ROUND($F130*$H130/100,2),IF($G130="Flat fee",$H130,""))))</f>
      </c>
      <c r="J130" s="19"/>
      <c r="K130" s="18"/>
      <c r="L130" s="19"/>
    </row>
    <row r="131" spans="1:12" x14ac:dyDescent="0.25">
      <c r="A131" s="18"/>
      <c r="B131" s="19"/>
      <c r="C131" s="19"/>
      <c r="D131" s="19"/>
      <c r="E131" s="19"/>
      <c r="F131" s="20"/>
      <c r="G131" s="19"/>
      <c r="H131" s="19"/>
      <c r="I131" s="21">
        <f>IF($C131="","",IF($E131&lt;&gt;"Won","",IF($G131="% of deal",ROUND($F131*$H131/100,2),IF($G131="Flat fee",$H131,""))))</f>
      </c>
      <c r="J131" s="19"/>
      <c r="K131" s="18"/>
      <c r="L131" s="19"/>
    </row>
    <row r="132" spans="1:12" x14ac:dyDescent="0.25">
      <c r="A132" s="18"/>
      <c r="B132" s="19"/>
      <c r="C132" s="19"/>
      <c r="D132" s="19"/>
      <c r="E132" s="19"/>
      <c r="F132" s="20"/>
      <c r="G132" s="19"/>
      <c r="H132" s="19"/>
      <c r="I132" s="21">
        <f>IF($C132="","",IF($E132&lt;&gt;"Won","",IF($G132="% of deal",ROUND($F132*$H132/100,2),IF($G132="Flat fee",$H132,""))))</f>
      </c>
      <c r="J132" s="19"/>
      <c r="K132" s="18"/>
      <c r="L132" s="19"/>
    </row>
    <row r="133" spans="1:12" x14ac:dyDescent="0.25">
      <c r="A133" s="18"/>
      <c r="B133" s="19"/>
      <c r="C133" s="19"/>
      <c r="D133" s="19"/>
      <c r="E133" s="19"/>
      <c r="F133" s="20"/>
      <c r="G133" s="19"/>
      <c r="H133" s="19"/>
      <c r="I133" s="21">
        <f>IF($C133="","",IF($E133&lt;&gt;"Won","",IF($G133="% of deal",ROUND($F133*$H133/100,2),IF($G133="Flat fee",$H133,""))))</f>
      </c>
      <c r="J133" s="19"/>
      <c r="K133" s="18"/>
      <c r="L133" s="19"/>
    </row>
    <row r="134" spans="1:12" x14ac:dyDescent="0.25">
      <c r="A134" s="18"/>
      <c r="B134" s="19"/>
      <c r="C134" s="19"/>
      <c r="D134" s="19"/>
      <c r="E134" s="19"/>
      <c r="F134" s="20"/>
      <c r="G134" s="19"/>
      <c r="H134" s="19"/>
      <c r="I134" s="21">
        <f>IF($C134="","",IF($E134&lt;&gt;"Won","",IF($G134="% of deal",ROUND($F134*$H134/100,2),IF($G134="Flat fee",$H134,""))))</f>
      </c>
      <c r="J134" s="19"/>
      <c r="K134" s="18"/>
      <c r="L134" s="19"/>
    </row>
    <row r="135" spans="1:12" x14ac:dyDescent="0.25">
      <c r="A135" s="18"/>
      <c r="B135" s="19"/>
      <c r="C135" s="19"/>
      <c r="D135" s="19"/>
      <c r="E135" s="19"/>
      <c r="F135" s="20"/>
      <c r="G135" s="19"/>
      <c r="H135" s="19"/>
      <c r="I135" s="21">
        <f>IF($C135="","",IF($E135&lt;&gt;"Won","",IF($G135="% of deal",ROUND($F135*$H135/100,2),IF($G135="Flat fee",$H135,""))))</f>
      </c>
      <c r="J135" s="19"/>
      <c r="K135" s="18"/>
      <c r="L135" s="19"/>
    </row>
    <row r="136" spans="1:12" x14ac:dyDescent="0.25">
      <c r="A136" s="18"/>
      <c r="B136" s="19"/>
      <c r="C136" s="19"/>
      <c r="D136" s="19"/>
      <c r="E136" s="19"/>
      <c r="F136" s="20"/>
      <c r="G136" s="19"/>
      <c r="H136" s="19"/>
      <c r="I136" s="21">
        <f>IF($C136="","",IF($E136&lt;&gt;"Won","",IF($G136="% of deal",ROUND($F136*$H136/100,2),IF($G136="Flat fee",$H136,""))))</f>
      </c>
      <c r="J136" s="19"/>
      <c r="K136" s="18"/>
      <c r="L136" s="19"/>
    </row>
    <row r="137" spans="1:12" x14ac:dyDescent="0.25">
      <c r="A137" s="18"/>
      <c r="B137" s="19"/>
      <c r="C137" s="19"/>
      <c r="D137" s="19"/>
      <c r="E137" s="19"/>
      <c r="F137" s="20"/>
      <c r="G137" s="19"/>
      <c r="H137" s="19"/>
      <c r="I137" s="21">
        <f>IF($C137="","",IF($E137&lt;&gt;"Won","",IF($G137="% of deal",ROUND($F137*$H137/100,2),IF($G137="Flat fee",$H137,""))))</f>
      </c>
      <c r="J137" s="19"/>
      <c r="K137" s="18"/>
      <c r="L137" s="19"/>
    </row>
    <row r="138" spans="1:12" x14ac:dyDescent="0.25">
      <c r="A138" s="18"/>
      <c r="B138" s="19"/>
      <c r="C138" s="19"/>
      <c r="D138" s="19"/>
      <c r="E138" s="19"/>
      <c r="F138" s="20"/>
      <c r="G138" s="19"/>
      <c r="H138" s="19"/>
      <c r="I138" s="21">
        <f>IF($C138="","",IF($E138&lt;&gt;"Won","",IF($G138="% of deal",ROUND($F138*$H138/100,2),IF($G138="Flat fee",$H138,""))))</f>
      </c>
      <c r="J138" s="19"/>
      <c r="K138" s="18"/>
      <c r="L138" s="19"/>
    </row>
    <row r="139" spans="1:12" x14ac:dyDescent="0.25">
      <c r="A139" s="18"/>
      <c r="B139" s="19"/>
      <c r="C139" s="19"/>
      <c r="D139" s="19"/>
      <c r="E139" s="19"/>
      <c r="F139" s="20"/>
      <c r="G139" s="19"/>
      <c r="H139" s="19"/>
      <c r="I139" s="21">
        <f>IF($C139="","",IF($E139&lt;&gt;"Won","",IF($G139="% of deal",ROUND($F139*$H139/100,2),IF($G139="Flat fee",$H139,""))))</f>
      </c>
      <c r="J139" s="19"/>
      <c r="K139" s="18"/>
      <c r="L139" s="19"/>
    </row>
    <row r="140" spans="1:12" x14ac:dyDescent="0.25">
      <c r="A140" s="18"/>
      <c r="B140" s="19"/>
      <c r="C140" s="19"/>
      <c r="D140" s="19"/>
      <c r="E140" s="19"/>
      <c r="F140" s="20"/>
      <c r="G140" s="19"/>
      <c r="H140" s="19"/>
      <c r="I140" s="21">
        <f>IF($C140="","",IF($E140&lt;&gt;"Won","",IF($G140="% of deal",ROUND($F140*$H140/100,2),IF($G140="Flat fee",$H140,""))))</f>
      </c>
      <c r="J140" s="19"/>
      <c r="K140" s="18"/>
      <c r="L140" s="19"/>
    </row>
    <row r="141" spans="1:12" x14ac:dyDescent="0.25">
      <c r="A141" s="18"/>
      <c r="B141" s="19"/>
      <c r="C141" s="19"/>
      <c r="D141" s="19"/>
      <c r="E141" s="19"/>
      <c r="F141" s="20"/>
      <c r="G141" s="19"/>
      <c r="H141" s="19"/>
      <c r="I141" s="21">
        <f>IF($C141="","",IF($E141&lt;&gt;"Won","",IF($G141="% of deal",ROUND($F141*$H141/100,2),IF($G141="Flat fee",$H141,""))))</f>
      </c>
      <c r="J141" s="19"/>
      <c r="K141" s="18"/>
      <c r="L141" s="19"/>
    </row>
    <row r="142" spans="1:12" x14ac:dyDescent="0.25">
      <c r="A142" s="18"/>
      <c r="B142" s="19"/>
      <c r="C142" s="19"/>
      <c r="D142" s="19"/>
      <c r="E142" s="19"/>
      <c r="F142" s="20"/>
      <c r="G142" s="19"/>
      <c r="H142" s="19"/>
      <c r="I142" s="21">
        <f>IF($C142="","",IF($E142&lt;&gt;"Won","",IF($G142="% of deal",ROUND($F142*$H142/100,2),IF($G142="Flat fee",$H142,""))))</f>
      </c>
      <c r="J142" s="19"/>
      <c r="K142" s="18"/>
      <c r="L142" s="19"/>
    </row>
    <row r="143" spans="1:12" x14ac:dyDescent="0.25">
      <c r="A143" s="18"/>
      <c r="B143" s="19"/>
      <c r="C143" s="19"/>
      <c r="D143" s="19"/>
      <c r="E143" s="19"/>
      <c r="F143" s="20"/>
      <c r="G143" s="19"/>
      <c r="H143" s="19"/>
      <c r="I143" s="21">
        <f>IF($C143="","",IF($E143&lt;&gt;"Won","",IF($G143="% of deal",ROUND($F143*$H143/100,2),IF($G143="Flat fee",$H143,""))))</f>
      </c>
      <c r="J143" s="19"/>
      <c r="K143" s="18"/>
      <c r="L143" s="19"/>
    </row>
    <row r="144" spans="1:12" x14ac:dyDescent="0.25">
      <c r="A144" s="18"/>
      <c r="B144" s="19"/>
      <c r="C144" s="19"/>
      <c r="D144" s="19"/>
      <c r="E144" s="19"/>
      <c r="F144" s="20"/>
      <c r="G144" s="19"/>
      <c r="H144" s="19"/>
      <c r="I144" s="21">
        <f>IF($C144="","",IF($E144&lt;&gt;"Won","",IF($G144="% of deal",ROUND($F144*$H144/100,2),IF($G144="Flat fee",$H144,""))))</f>
      </c>
      <c r="J144" s="19"/>
      <c r="K144" s="18"/>
      <c r="L144" s="19"/>
    </row>
    <row r="145" spans="1:12" x14ac:dyDescent="0.25">
      <c r="A145" s="18"/>
      <c r="B145" s="19"/>
      <c r="C145" s="19"/>
      <c r="D145" s="19"/>
      <c r="E145" s="19"/>
      <c r="F145" s="20"/>
      <c r="G145" s="19"/>
      <c r="H145" s="19"/>
      <c r="I145" s="21">
        <f>IF($C145="","",IF($E145&lt;&gt;"Won","",IF($G145="% of deal",ROUND($F145*$H145/100,2),IF($G145="Flat fee",$H145,""))))</f>
      </c>
      <c r="J145" s="19"/>
      <c r="K145" s="18"/>
      <c r="L145" s="19"/>
    </row>
    <row r="146" spans="1:12" x14ac:dyDescent="0.25">
      <c r="A146" s="18"/>
      <c r="B146" s="19"/>
      <c r="C146" s="19"/>
      <c r="D146" s="19"/>
      <c r="E146" s="19"/>
      <c r="F146" s="20"/>
      <c r="G146" s="19"/>
      <c r="H146" s="19"/>
      <c r="I146" s="21">
        <f>IF($C146="","",IF($E146&lt;&gt;"Won","",IF($G146="% of deal",ROUND($F146*$H146/100,2),IF($G146="Flat fee",$H146,""))))</f>
      </c>
      <c r="J146" s="19"/>
      <c r="K146" s="18"/>
      <c r="L146" s="19"/>
    </row>
    <row r="147" spans="1:12" x14ac:dyDescent="0.25">
      <c r="A147" s="18"/>
      <c r="B147" s="19"/>
      <c r="C147" s="19"/>
      <c r="D147" s="19"/>
      <c r="E147" s="19"/>
      <c r="F147" s="20"/>
      <c r="G147" s="19"/>
      <c r="H147" s="19"/>
      <c r="I147" s="21">
        <f>IF($C147="","",IF($E147&lt;&gt;"Won","",IF($G147="% of deal",ROUND($F147*$H147/100,2),IF($G147="Flat fee",$H147,""))))</f>
      </c>
      <c r="J147" s="19"/>
      <c r="K147" s="18"/>
      <c r="L147" s="19"/>
    </row>
    <row r="148" spans="1:12" x14ac:dyDescent="0.25">
      <c r="A148" s="18"/>
      <c r="B148" s="19"/>
      <c r="C148" s="19"/>
      <c r="D148" s="19"/>
      <c r="E148" s="19"/>
      <c r="F148" s="20"/>
      <c r="G148" s="19"/>
      <c r="H148" s="19"/>
      <c r="I148" s="21">
        <f>IF($C148="","",IF($E148&lt;&gt;"Won","",IF($G148="% of deal",ROUND($F148*$H148/100,2),IF($G148="Flat fee",$H148,""))))</f>
      </c>
      <c r="J148" s="19"/>
      <c r="K148" s="18"/>
      <c r="L148" s="19"/>
    </row>
    <row r="149" spans="1:12" x14ac:dyDescent="0.25">
      <c r="A149" s="18"/>
      <c r="B149" s="19"/>
      <c r="C149" s="19"/>
      <c r="D149" s="19"/>
      <c r="E149" s="19"/>
      <c r="F149" s="20"/>
      <c r="G149" s="19"/>
      <c r="H149" s="19"/>
      <c r="I149" s="21">
        <f>IF($C149="","",IF($E149&lt;&gt;"Won","",IF($G149="% of deal",ROUND($F149*$H149/100,2),IF($G149="Flat fee",$H149,""))))</f>
      </c>
      <c r="J149" s="19"/>
      <c r="K149" s="18"/>
      <c r="L149" s="19"/>
    </row>
    <row r="150" spans="1:12" x14ac:dyDescent="0.25">
      <c r="A150" s="18"/>
      <c r="B150" s="19"/>
      <c r="C150" s="19"/>
      <c r="D150" s="19"/>
      <c r="E150" s="19"/>
      <c r="F150" s="20"/>
      <c r="G150" s="19"/>
      <c r="H150" s="19"/>
      <c r="I150" s="21">
        <f>IF($C150="","",IF($E150&lt;&gt;"Won","",IF($G150="% of deal",ROUND($F150*$H150/100,2),IF($G150="Flat fee",$H150,""))))</f>
      </c>
      <c r="J150" s="19"/>
      <c r="K150" s="18"/>
      <c r="L150" s="19"/>
    </row>
    <row r="151" spans="1:12" x14ac:dyDescent="0.25">
      <c r="A151" s="18"/>
      <c r="B151" s="19"/>
      <c r="C151" s="19"/>
      <c r="D151" s="19"/>
      <c r="E151" s="19"/>
      <c r="F151" s="20"/>
      <c r="G151" s="19"/>
      <c r="H151" s="19"/>
      <c r="I151" s="21">
        <f>IF($C151="","",IF($E151&lt;&gt;"Won","",IF($G151="% of deal",ROUND($F151*$H151/100,2),IF($G151="Flat fee",$H151,""))))</f>
      </c>
      <c r="J151" s="19"/>
      <c r="K151" s="18"/>
      <c r="L151" s="19"/>
    </row>
    <row r="152" spans="1:12" x14ac:dyDescent="0.25">
      <c r="A152" s="18"/>
      <c r="B152" s="19"/>
      <c r="C152" s="19"/>
      <c r="D152" s="19"/>
      <c r="E152" s="19"/>
      <c r="F152" s="20"/>
      <c r="G152" s="19"/>
      <c r="H152" s="19"/>
      <c r="I152" s="21">
        <f>IF($C152="","",IF($E152&lt;&gt;"Won","",IF($G152="% of deal",ROUND($F152*$H152/100,2),IF($G152="Flat fee",$H152,""))))</f>
      </c>
      <c r="J152" s="19"/>
      <c r="K152" s="18"/>
      <c r="L152" s="19"/>
    </row>
    <row r="153" spans="1:12" x14ac:dyDescent="0.25">
      <c r="A153" s="18"/>
      <c r="B153" s="19"/>
      <c r="C153" s="19"/>
      <c r="D153" s="19"/>
      <c r="E153" s="19"/>
      <c r="F153" s="20"/>
      <c r="G153" s="19"/>
      <c r="H153" s="19"/>
      <c r="I153" s="21">
        <f>IF($C153="","",IF($E153&lt;&gt;"Won","",IF($G153="% of deal",ROUND($F153*$H153/100,2),IF($G153="Flat fee",$H153,""))))</f>
      </c>
      <c r="J153" s="19"/>
      <c r="K153" s="18"/>
      <c r="L153" s="19"/>
    </row>
    <row r="154" spans="1:12" x14ac:dyDescent="0.25">
      <c r="A154" s="18"/>
      <c r="B154" s="19"/>
      <c r="C154" s="19"/>
      <c r="D154" s="19"/>
      <c r="E154" s="19"/>
      <c r="F154" s="20"/>
      <c r="G154" s="19"/>
      <c r="H154" s="19"/>
      <c r="I154" s="21">
        <f>IF($C154="","",IF($E154&lt;&gt;"Won","",IF($G154="% of deal",ROUND($F154*$H154/100,2),IF($G154="Flat fee",$H154,""))))</f>
      </c>
      <c r="J154" s="19"/>
      <c r="K154" s="18"/>
      <c r="L154" s="19"/>
    </row>
    <row r="155" spans="1:12" x14ac:dyDescent="0.25">
      <c r="A155" s="18"/>
      <c r="B155" s="19"/>
      <c r="C155" s="19"/>
      <c r="D155" s="19"/>
      <c r="E155" s="19"/>
      <c r="F155" s="20"/>
      <c r="G155" s="19"/>
      <c r="H155" s="19"/>
      <c r="I155" s="21">
        <f>IF($C155="","",IF($E155&lt;&gt;"Won","",IF($G155="% of deal",ROUND($F155*$H155/100,2),IF($G155="Flat fee",$H155,""))))</f>
      </c>
      <c r="J155" s="19"/>
      <c r="K155" s="18"/>
      <c r="L155" s="19"/>
    </row>
    <row r="156" spans="1:12" x14ac:dyDescent="0.25">
      <c r="A156" s="18"/>
      <c r="B156" s="19"/>
      <c r="C156" s="19"/>
      <c r="D156" s="19"/>
      <c r="E156" s="19"/>
      <c r="F156" s="20"/>
      <c r="G156" s="19"/>
      <c r="H156" s="19"/>
      <c r="I156" s="21">
        <f>IF($C156="","",IF($E156&lt;&gt;"Won","",IF($G156="% of deal",ROUND($F156*$H156/100,2),IF($G156="Flat fee",$H156,""))))</f>
      </c>
      <c r="J156" s="19"/>
      <c r="K156" s="18"/>
      <c r="L156" s="19"/>
    </row>
    <row r="157" spans="1:12" x14ac:dyDescent="0.25">
      <c r="A157" s="18"/>
      <c r="B157" s="19"/>
      <c r="C157" s="19"/>
      <c r="D157" s="19"/>
      <c r="E157" s="19"/>
      <c r="F157" s="20"/>
      <c r="G157" s="19"/>
      <c r="H157" s="19"/>
      <c r="I157" s="21">
        <f>IF($C157="","",IF($E157&lt;&gt;"Won","",IF($G157="% of deal",ROUND($F157*$H157/100,2),IF($G157="Flat fee",$H157,""))))</f>
      </c>
      <c r="J157" s="19"/>
      <c r="K157" s="18"/>
      <c r="L157" s="19"/>
    </row>
    <row r="158" spans="1:12" x14ac:dyDescent="0.25">
      <c r="A158" s="18"/>
      <c r="B158" s="19"/>
      <c r="C158" s="19"/>
      <c r="D158" s="19"/>
      <c r="E158" s="19"/>
      <c r="F158" s="20"/>
      <c r="G158" s="19"/>
      <c r="H158" s="19"/>
      <c r="I158" s="21">
        <f>IF($C158="","",IF($E158&lt;&gt;"Won","",IF($G158="% of deal",ROUND($F158*$H158/100,2),IF($G158="Flat fee",$H158,""))))</f>
      </c>
      <c r="J158" s="19"/>
      <c r="K158" s="18"/>
      <c r="L158" s="19"/>
    </row>
    <row r="159" spans="1:12" x14ac:dyDescent="0.25">
      <c r="A159" s="18"/>
      <c r="B159" s="19"/>
      <c r="C159" s="19"/>
      <c r="D159" s="19"/>
      <c r="E159" s="19"/>
      <c r="F159" s="20"/>
      <c r="G159" s="19"/>
      <c r="H159" s="19"/>
      <c r="I159" s="21">
        <f>IF($C159="","",IF($E159&lt;&gt;"Won","",IF($G159="% of deal",ROUND($F159*$H159/100,2),IF($G159="Flat fee",$H159,""))))</f>
      </c>
      <c r="J159" s="19"/>
      <c r="K159" s="18"/>
      <c r="L159" s="19"/>
    </row>
    <row r="160" spans="1:12" x14ac:dyDescent="0.25">
      <c r="A160" s="18"/>
      <c r="B160" s="19"/>
      <c r="C160" s="19"/>
      <c r="D160" s="19"/>
      <c r="E160" s="19"/>
      <c r="F160" s="20"/>
      <c r="G160" s="19"/>
      <c r="H160" s="19"/>
      <c r="I160" s="21">
        <f>IF($C160="","",IF($E160&lt;&gt;"Won","",IF($G160="% of deal",ROUND($F160*$H160/100,2),IF($G160="Flat fee",$H160,""))))</f>
      </c>
      <c r="J160" s="19"/>
      <c r="K160" s="18"/>
      <c r="L160" s="19"/>
    </row>
    <row r="161" spans="1:12" x14ac:dyDescent="0.25">
      <c r="A161" s="18"/>
      <c r="B161" s="19"/>
      <c r="C161" s="19"/>
      <c r="D161" s="19"/>
      <c r="E161" s="19"/>
      <c r="F161" s="20"/>
      <c r="G161" s="19"/>
      <c r="H161" s="19"/>
      <c r="I161" s="21">
        <f>IF($C161="","",IF($E161&lt;&gt;"Won","",IF($G161="% of deal",ROUND($F161*$H161/100,2),IF($G161="Flat fee",$H161,""))))</f>
      </c>
      <c r="J161" s="19"/>
      <c r="K161" s="18"/>
      <c r="L161" s="19"/>
    </row>
    <row r="162" spans="1:12" x14ac:dyDescent="0.25">
      <c r="A162" s="18"/>
      <c r="B162" s="19"/>
      <c r="C162" s="19"/>
      <c r="D162" s="19"/>
      <c r="E162" s="19"/>
      <c r="F162" s="20"/>
      <c r="G162" s="19"/>
      <c r="H162" s="19"/>
      <c r="I162" s="21">
        <f>IF($C162="","",IF($E162&lt;&gt;"Won","",IF($G162="% of deal",ROUND($F162*$H162/100,2),IF($G162="Flat fee",$H162,""))))</f>
      </c>
      <c r="J162" s="19"/>
      <c r="K162" s="18"/>
      <c r="L162" s="19"/>
    </row>
    <row r="163" spans="1:12" x14ac:dyDescent="0.25">
      <c r="A163" s="18"/>
      <c r="B163" s="19"/>
      <c r="C163" s="19"/>
      <c r="D163" s="19"/>
      <c r="E163" s="19"/>
      <c r="F163" s="20"/>
      <c r="G163" s="19"/>
      <c r="H163" s="19"/>
      <c r="I163" s="21">
        <f>IF($C163="","",IF($E163&lt;&gt;"Won","",IF($G163="% of deal",ROUND($F163*$H163/100,2),IF($G163="Flat fee",$H163,""))))</f>
      </c>
      <c r="J163" s="19"/>
      <c r="K163" s="18"/>
      <c r="L163" s="19"/>
    </row>
    <row r="164" spans="1:12" x14ac:dyDescent="0.25">
      <c r="A164" s="18"/>
      <c r="B164" s="19"/>
      <c r="C164" s="19"/>
      <c r="D164" s="19"/>
      <c r="E164" s="19"/>
      <c r="F164" s="20"/>
      <c r="G164" s="19"/>
      <c r="H164" s="19"/>
      <c r="I164" s="21">
        <f>IF($C164="","",IF($E164&lt;&gt;"Won","",IF($G164="% of deal",ROUND($F164*$H164/100,2),IF($G164="Flat fee",$H164,""))))</f>
      </c>
      <c r="J164" s="19"/>
      <c r="K164" s="18"/>
      <c r="L164" s="19"/>
    </row>
    <row r="165" spans="1:12" x14ac:dyDescent="0.25">
      <c r="A165" s="18"/>
      <c r="B165" s="19"/>
      <c r="C165" s="19"/>
      <c r="D165" s="19"/>
      <c r="E165" s="19"/>
      <c r="F165" s="20"/>
      <c r="G165" s="19"/>
      <c r="H165" s="19"/>
      <c r="I165" s="21">
        <f>IF($C165="","",IF($E165&lt;&gt;"Won","",IF($G165="% of deal",ROUND($F165*$H165/100,2),IF($G165="Flat fee",$H165,""))))</f>
      </c>
      <c r="J165" s="19"/>
      <c r="K165" s="18"/>
      <c r="L165" s="19"/>
    </row>
    <row r="166" spans="1:12" x14ac:dyDescent="0.25">
      <c r="A166" s="18"/>
      <c r="B166" s="19"/>
      <c r="C166" s="19"/>
      <c r="D166" s="19"/>
      <c r="E166" s="19"/>
      <c r="F166" s="20"/>
      <c r="G166" s="19"/>
      <c r="H166" s="19"/>
      <c r="I166" s="21">
        <f>IF($C166="","",IF($E166&lt;&gt;"Won","",IF($G166="% of deal",ROUND($F166*$H166/100,2),IF($G166="Flat fee",$H166,""))))</f>
      </c>
      <c r="J166" s="19"/>
      <c r="K166" s="18"/>
      <c r="L166" s="19"/>
    </row>
    <row r="167" spans="1:12" x14ac:dyDescent="0.25">
      <c r="A167" s="18"/>
      <c r="B167" s="19"/>
      <c r="C167" s="19"/>
      <c r="D167" s="19"/>
      <c r="E167" s="19"/>
      <c r="F167" s="20"/>
      <c r="G167" s="19"/>
      <c r="H167" s="19"/>
      <c r="I167" s="21">
        <f>IF($C167="","",IF($E167&lt;&gt;"Won","",IF($G167="% of deal",ROUND($F167*$H167/100,2),IF($G167="Flat fee",$H167,""))))</f>
      </c>
      <c r="J167" s="19"/>
      <c r="K167" s="18"/>
      <c r="L167" s="19"/>
    </row>
    <row r="168" spans="1:12" x14ac:dyDescent="0.25">
      <c r="A168" s="18"/>
      <c r="B168" s="19"/>
      <c r="C168" s="19"/>
      <c r="D168" s="19"/>
      <c r="E168" s="19"/>
      <c r="F168" s="20"/>
      <c r="G168" s="19"/>
      <c r="H168" s="19"/>
      <c r="I168" s="21">
        <f>IF($C168="","",IF($E168&lt;&gt;"Won","",IF($G168="% of deal",ROUND($F168*$H168/100,2),IF($G168="Flat fee",$H168,""))))</f>
      </c>
      <c r="J168" s="19"/>
      <c r="K168" s="18"/>
      <c r="L168" s="19"/>
    </row>
    <row r="169" spans="1:12" x14ac:dyDescent="0.25">
      <c r="A169" s="18"/>
      <c r="B169" s="19"/>
      <c r="C169" s="19"/>
      <c r="D169" s="19"/>
      <c r="E169" s="19"/>
      <c r="F169" s="20"/>
      <c r="G169" s="19"/>
      <c r="H169" s="19"/>
      <c r="I169" s="21">
        <f>IF($C169="","",IF($E169&lt;&gt;"Won","",IF($G169="% of deal",ROUND($F169*$H169/100,2),IF($G169="Flat fee",$H169,""))))</f>
      </c>
      <c r="J169" s="19"/>
      <c r="K169" s="18"/>
      <c r="L169" s="19"/>
    </row>
    <row r="170" spans="1:12" x14ac:dyDescent="0.25">
      <c r="A170" s="18"/>
      <c r="B170" s="19"/>
      <c r="C170" s="19"/>
      <c r="D170" s="19"/>
      <c r="E170" s="19"/>
      <c r="F170" s="20"/>
      <c r="G170" s="19"/>
      <c r="H170" s="19"/>
      <c r="I170" s="21">
        <f>IF($C170="","",IF($E170&lt;&gt;"Won","",IF($G170="% of deal",ROUND($F170*$H170/100,2),IF($G170="Flat fee",$H170,""))))</f>
      </c>
      <c r="J170" s="19"/>
      <c r="K170" s="18"/>
      <c r="L170" s="19"/>
    </row>
    <row r="171" spans="1:12" x14ac:dyDescent="0.25">
      <c r="A171" s="18"/>
      <c r="B171" s="19"/>
      <c r="C171" s="19"/>
      <c r="D171" s="19"/>
      <c r="E171" s="19"/>
      <c r="F171" s="20"/>
      <c r="G171" s="19"/>
      <c r="H171" s="19"/>
      <c r="I171" s="21">
        <f>IF($C171="","",IF($E171&lt;&gt;"Won","",IF($G171="% of deal",ROUND($F171*$H171/100,2),IF($G171="Flat fee",$H171,""))))</f>
      </c>
      <c r="J171" s="19"/>
      <c r="K171" s="18"/>
      <c r="L171" s="19"/>
    </row>
    <row r="172" spans="1:12" x14ac:dyDescent="0.25">
      <c r="A172" s="18"/>
      <c r="B172" s="19"/>
      <c r="C172" s="19"/>
      <c r="D172" s="19"/>
      <c r="E172" s="19"/>
      <c r="F172" s="20"/>
      <c r="G172" s="19"/>
      <c r="H172" s="19"/>
      <c r="I172" s="21">
        <f>IF($C172="","",IF($E172&lt;&gt;"Won","",IF($G172="% of deal",ROUND($F172*$H172/100,2),IF($G172="Flat fee",$H172,""))))</f>
      </c>
      <c r="J172" s="19"/>
      <c r="K172" s="18"/>
      <c r="L172" s="19"/>
    </row>
    <row r="173" spans="1:12" x14ac:dyDescent="0.25">
      <c r="A173" s="18"/>
      <c r="B173" s="19"/>
      <c r="C173" s="19"/>
      <c r="D173" s="19"/>
      <c r="E173" s="19"/>
      <c r="F173" s="20"/>
      <c r="G173" s="19"/>
      <c r="H173" s="19"/>
      <c r="I173" s="21">
        <f>IF($C173="","",IF($E173&lt;&gt;"Won","",IF($G173="% of deal",ROUND($F173*$H173/100,2),IF($G173="Flat fee",$H173,""))))</f>
      </c>
      <c r="J173" s="19"/>
      <c r="K173" s="18"/>
      <c r="L173" s="19"/>
    </row>
    <row r="174" spans="1:12" x14ac:dyDescent="0.25">
      <c r="A174" s="18"/>
      <c r="B174" s="19"/>
      <c r="C174" s="19"/>
      <c r="D174" s="19"/>
      <c r="E174" s="19"/>
      <c r="F174" s="20"/>
      <c r="G174" s="19"/>
      <c r="H174" s="19"/>
      <c r="I174" s="21">
        <f>IF($C174="","",IF($E174&lt;&gt;"Won","",IF($G174="% of deal",ROUND($F174*$H174/100,2),IF($G174="Flat fee",$H174,""))))</f>
      </c>
      <c r="J174" s="19"/>
      <c r="K174" s="18"/>
      <c r="L174" s="19"/>
    </row>
    <row r="175" spans="1:12" x14ac:dyDescent="0.25">
      <c r="A175" s="18"/>
      <c r="B175" s="19"/>
      <c r="C175" s="19"/>
      <c r="D175" s="19"/>
      <c r="E175" s="19"/>
      <c r="F175" s="20"/>
      <c r="G175" s="19"/>
      <c r="H175" s="19"/>
      <c r="I175" s="21">
        <f>IF($C175="","",IF($E175&lt;&gt;"Won","",IF($G175="% of deal",ROUND($F175*$H175/100,2),IF($G175="Flat fee",$H175,""))))</f>
      </c>
      <c r="J175" s="19"/>
      <c r="K175" s="18"/>
      <c r="L175" s="19"/>
    </row>
    <row r="176" spans="1:12" x14ac:dyDescent="0.25">
      <c r="A176" s="18"/>
      <c r="B176" s="19"/>
      <c r="C176" s="19"/>
      <c r="D176" s="19"/>
      <c r="E176" s="19"/>
      <c r="F176" s="20"/>
      <c r="G176" s="19"/>
      <c r="H176" s="19"/>
      <c r="I176" s="21">
        <f>IF($C176="","",IF($E176&lt;&gt;"Won","",IF($G176="% of deal",ROUND($F176*$H176/100,2),IF($G176="Flat fee",$H176,""))))</f>
      </c>
      <c r="J176" s="19"/>
      <c r="K176" s="18"/>
      <c r="L176" s="19"/>
    </row>
    <row r="177" spans="1:12" x14ac:dyDescent="0.25">
      <c r="A177" s="18"/>
      <c r="B177" s="19"/>
      <c r="C177" s="19"/>
      <c r="D177" s="19"/>
      <c r="E177" s="19"/>
      <c r="F177" s="20"/>
      <c r="G177" s="19"/>
      <c r="H177" s="19"/>
      <c r="I177" s="21">
        <f>IF($C177="","",IF($E177&lt;&gt;"Won","",IF($G177="% of deal",ROUND($F177*$H177/100,2),IF($G177="Flat fee",$H177,""))))</f>
      </c>
      <c r="J177" s="19"/>
      <c r="K177" s="18"/>
      <c r="L177" s="19"/>
    </row>
    <row r="178" spans="1:12" x14ac:dyDescent="0.25">
      <c r="A178" s="18"/>
      <c r="B178" s="19"/>
      <c r="C178" s="19"/>
      <c r="D178" s="19"/>
      <c r="E178" s="19"/>
      <c r="F178" s="20"/>
      <c r="G178" s="19"/>
      <c r="H178" s="19"/>
      <c r="I178" s="21">
        <f>IF($C178="","",IF($E178&lt;&gt;"Won","",IF($G178="% of deal",ROUND($F178*$H178/100,2),IF($G178="Flat fee",$H178,""))))</f>
      </c>
      <c r="J178" s="19"/>
      <c r="K178" s="18"/>
      <c r="L178" s="19"/>
    </row>
    <row r="179" spans="1:12" x14ac:dyDescent="0.25">
      <c r="A179" s="18"/>
      <c r="B179" s="19"/>
      <c r="C179" s="19"/>
      <c r="D179" s="19"/>
      <c r="E179" s="19"/>
      <c r="F179" s="20"/>
      <c r="G179" s="19"/>
      <c r="H179" s="19"/>
      <c r="I179" s="21">
        <f>IF($C179="","",IF($E179&lt;&gt;"Won","",IF($G179="% of deal",ROUND($F179*$H179/100,2),IF($G179="Flat fee",$H179,""))))</f>
      </c>
      <c r="J179" s="19"/>
      <c r="K179" s="18"/>
      <c r="L179" s="19"/>
    </row>
    <row r="180" spans="1:12" x14ac:dyDescent="0.25">
      <c r="A180" s="18"/>
      <c r="B180" s="19"/>
      <c r="C180" s="19"/>
      <c r="D180" s="19"/>
      <c r="E180" s="19"/>
      <c r="F180" s="20"/>
      <c r="G180" s="19"/>
      <c r="H180" s="19"/>
      <c r="I180" s="21">
        <f>IF($C180="","",IF($E180&lt;&gt;"Won","",IF($G180="% of deal",ROUND($F180*$H180/100,2),IF($G180="Flat fee",$H180,""))))</f>
      </c>
      <c r="J180" s="19"/>
      <c r="K180" s="18"/>
      <c r="L180" s="19"/>
    </row>
    <row r="181" spans="1:12" x14ac:dyDescent="0.25">
      <c r="A181" s="18"/>
      <c r="B181" s="19"/>
      <c r="C181" s="19"/>
      <c r="D181" s="19"/>
      <c r="E181" s="19"/>
      <c r="F181" s="20"/>
      <c r="G181" s="19"/>
      <c r="H181" s="19"/>
      <c r="I181" s="21">
        <f>IF($C181="","",IF($E181&lt;&gt;"Won","",IF($G181="% of deal",ROUND($F181*$H181/100,2),IF($G181="Flat fee",$H181,""))))</f>
      </c>
      <c r="J181" s="19"/>
      <c r="K181" s="18"/>
      <c r="L181" s="19"/>
    </row>
    <row r="182" spans="1:12" x14ac:dyDescent="0.25">
      <c r="A182" s="18"/>
      <c r="B182" s="19"/>
      <c r="C182" s="19"/>
      <c r="D182" s="19"/>
      <c r="E182" s="19"/>
      <c r="F182" s="20"/>
      <c r="G182" s="19"/>
      <c r="H182" s="19"/>
      <c r="I182" s="21">
        <f>IF($C182="","",IF($E182&lt;&gt;"Won","",IF($G182="% of deal",ROUND($F182*$H182/100,2),IF($G182="Flat fee",$H182,""))))</f>
      </c>
      <c r="J182" s="19"/>
      <c r="K182" s="18"/>
      <c r="L182" s="19"/>
    </row>
    <row r="183" spans="1:12" x14ac:dyDescent="0.25">
      <c r="A183" s="18"/>
      <c r="B183" s="19"/>
      <c r="C183" s="19"/>
      <c r="D183" s="19"/>
      <c r="E183" s="19"/>
      <c r="F183" s="20"/>
      <c r="G183" s="19"/>
      <c r="H183" s="19"/>
      <c r="I183" s="21">
        <f>IF($C183="","",IF($E183&lt;&gt;"Won","",IF($G183="% of deal",ROUND($F183*$H183/100,2),IF($G183="Flat fee",$H183,""))))</f>
      </c>
      <c r="J183" s="19"/>
      <c r="K183" s="18"/>
      <c r="L183" s="19"/>
    </row>
    <row r="184" spans="1:12" x14ac:dyDescent="0.25">
      <c r="A184" s="18"/>
      <c r="B184" s="19"/>
      <c r="C184" s="19"/>
      <c r="D184" s="19"/>
      <c r="E184" s="19"/>
      <c r="F184" s="20"/>
      <c r="G184" s="19"/>
      <c r="H184" s="19"/>
      <c r="I184" s="21">
        <f>IF($C184="","",IF($E184&lt;&gt;"Won","",IF($G184="% of deal",ROUND($F184*$H184/100,2),IF($G184="Flat fee",$H184,""))))</f>
      </c>
      <c r="J184" s="19"/>
      <c r="K184" s="18"/>
      <c r="L184" s="19"/>
    </row>
    <row r="185" spans="1:12" x14ac:dyDescent="0.25">
      <c r="A185" s="18"/>
      <c r="B185" s="19"/>
      <c r="C185" s="19"/>
      <c r="D185" s="19"/>
      <c r="E185" s="19"/>
      <c r="F185" s="20"/>
      <c r="G185" s="19"/>
      <c r="H185" s="19"/>
      <c r="I185" s="21">
        <f>IF($C185="","",IF($E185&lt;&gt;"Won","",IF($G185="% of deal",ROUND($F185*$H185/100,2),IF($G185="Flat fee",$H185,""))))</f>
      </c>
      <c r="J185" s="19"/>
      <c r="K185" s="18"/>
      <c r="L185" s="19"/>
    </row>
    <row r="186" spans="1:12" x14ac:dyDescent="0.25">
      <c r="A186" s="18"/>
      <c r="B186" s="19"/>
      <c r="C186" s="19"/>
      <c r="D186" s="19"/>
      <c r="E186" s="19"/>
      <c r="F186" s="20"/>
      <c r="G186" s="19"/>
      <c r="H186" s="19"/>
      <c r="I186" s="21">
        <f>IF($C186="","",IF($E186&lt;&gt;"Won","",IF($G186="% of deal",ROUND($F186*$H186/100,2),IF($G186="Flat fee",$H186,""))))</f>
      </c>
      <c r="J186" s="19"/>
      <c r="K186" s="18"/>
      <c r="L186" s="19"/>
    </row>
    <row r="187" spans="1:12" x14ac:dyDescent="0.25">
      <c r="A187" s="18"/>
      <c r="B187" s="19"/>
      <c r="C187" s="19"/>
      <c r="D187" s="19"/>
      <c r="E187" s="19"/>
      <c r="F187" s="20"/>
      <c r="G187" s="19"/>
      <c r="H187" s="19"/>
      <c r="I187" s="21">
        <f>IF($C187="","",IF($E187&lt;&gt;"Won","",IF($G187="% of deal",ROUND($F187*$H187/100,2),IF($G187="Flat fee",$H187,""))))</f>
      </c>
      <c r="J187" s="19"/>
      <c r="K187" s="18"/>
      <c r="L187" s="19"/>
    </row>
    <row r="188" spans="1:12" x14ac:dyDescent="0.25">
      <c r="A188" s="18"/>
      <c r="B188" s="19"/>
      <c r="C188" s="19"/>
      <c r="D188" s="19"/>
      <c r="E188" s="19"/>
      <c r="F188" s="20"/>
      <c r="G188" s="19"/>
      <c r="H188" s="19"/>
      <c r="I188" s="21">
        <f>IF($C188="","",IF($E188&lt;&gt;"Won","",IF($G188="% of deal",ROUND($F188*$H188/100,2),IF($G188="Flat fee",$H188,""))))</f>
      </c>
      <c r="J188" s="19"/>
      <c r="K188" s="18"/>
      <c r="L188" s="19"/>
    </row>
    <row r="189" spans="1:12" x14ac:dyDescent="0.25">
      <c r="A189" s="18"/>
      <c r="B189" s="19"/>
      <c r="C189" s="19"/>
      <c r="D189" s="19"/>
      <c r="E189" s="19"/>
      <c r="F189" s="20"/>
      <c r="G189" s="19"/>
      <c r="H189" s="19"/>
      <c r="I189" s="21">
        <f>IF($C189="","",IF($E189&lt;&gt;"Won","",IF($G189="% of deal",ROUND($F189*$H189/100,2),IF($G189="Flat fee",$H189,""))))</f>
      </c>
      <c r="J189" s="19"/>
      <c r="K189" s="18"/>
      <c r="L189" s="19"/>
    </row>
    <row r="190" spans="1:12" x14ac:dyDescent="0.25">
      <c r="A190" s="18"/>
      <c r="B190" s="19"/>
      <c r="C190" s="19"/>
      <c r="D190" s="19"/>
      <c r="E190" s="19"/>
      <c r="F190" s="20"/>
      <c r="G190" s="19"/>
      <c r="H190" s="19"/>
      <c r="I190" s="21">
        <f>IF($C190="","",IF($E190&lt;&gt;"Won","",IF($G190="% of deal",ROUND($F190*$H190/100,2),IF($G190="Flat fee",$H190,""))))</f>
      </c>
      <c r="J190" s="19"/>
      <c r="K190" s="18"/>
      <c r="L190" s="19"/>
    </row>
    <row r="191" spans="1:12" x14ac:dyDescent="0.25">
      <c r="A191" s="18"/>
      <c r="B191" s="19"/>
      <c r="C191" s="19"/>
      <c r="D191" s="19"/>
      <c r="E191" s="19"/>
      <c r="F191" s="20"/>
      <c r="G191" s="19"/>
      <c r="H191" s="19"/>
      <c r="I191" s="21">
        <f>IF($C191="","",IF($E191&lt;&gt;"Won","",IF($G191="% of deal",ROUND($F191*$H191/100,2),IF($G191="Flat fee",$H191,""))))</f>
      </c>
      <c r="J191" s="19"/>
      <c r="K191" s="18"/>
      <c r="L191" s="19"/>
    </row>
    <row r="192" spans="1:12" x14ac:dyDescent="0.25">
      <c r="A192" s="18"/>
      <c r="B192" s="19"/>
      <c r="C192" s="19"/>
      <c r="D192" s="19"/>
      <c r="E192" s="19"/>
      <c r="F192" s="20"/>
      <c r="G192" s="19"/>
      <c r="H192" s="19"/>
      <c r="I192" s="21">
        <f>IF($C192="","",IF($E192&lt;&gt;"Won","",IF($G192="% of deal",ROUND($F192*$H192/100,2),IF($G192="Flat fee",$H192,""))))</f>
      </c>
      <c r="J192" s="19"/>
      <c r="K192" s="18"/>
      <c r="L192" s="19"/>
    </row>
    <row r="193" spans="1:12" x14ac:dyDescent="0.25">
      <c r="A193" s="18"/>
      <c r="B193" s="19"/>
      <c r="C193" s="19"/>
      <c r="D193" s="19"/>
      <c r="E193" s="19"/>
      <c r="F193" s="20"/>
      <c r="G193" s="19"/>
      <c r="H193" s="19"/>
      <c r="I193" s="21">
        <f>IF($C193="","",IF($E193&lt;&gt;"Won","",IF($G193="% of deal",ROUND($F193*$H193/100,2),IF($G193="Flat fee",$H193,""))))</f>
      </c>
      <c r="J193" s="19"/>
      <c r="K193" s="18"/>
      <c r="L193" s="19"/>
    </row>
    <row r="194" spans="1:12" x14ac:dyDescent="0.25">
      <c r="A194" s="18"/>
      <c r="B194" s="19"/>
      <c r="C194" s="19"/>
      <c r="D194" s="19"/>
      <c r="E194" s="19"/>
      <c r="F194" s="20"/>
      <c r="G194" s="19"/>
      <c r="H194" s="19"/>
      <c r="I194" s="21">
        <f>IF($C194="","",IF($E194&lt;&gt;"Won","",IF($G194="% of deal",ROUND($F194*$H194/100,2),IF($G194="Flat fee",$H194,""))))</f>
      </c>
      <c r="J194" s="19"/>
      <c r="K194" s="18"/>
      <c r="L194" s="19"/>
    </row>
    <row r="195" spans="1:12" x14ac:dyDescent="0.25">
      <c r="A195" s="18"/>
      <c r="B195" s="19"/>
      <c r="C195" s="19"/>
      <c r="D195" s="19"/>
      <c r="E195" s="19"/>
      <c r="F195" s="20"/>
      <c r="G195" s="19"/>
      <c r="H195" s="19"/>
      <c r="I195" s="21">
        <f>IF($C195="","",IF($E195&lt;&gt;"Won","",IF($G195="% of deal",ROUND($F195*$H195/100,2),IF($G195="Flat fee",$H195,""))))</f>
      </c>
      <c r="J195" s="19"/>
      <c r="K195" s="18"/>
      <c r="L195" s="19"/>
    </row>
    <row r="196" spans="1:12" x14ac:dyDescent="0.25">
      <c r="A196" s="18"/>
      <c r="B196" s="19"/>
      <c r="C196" s="19"/>
      <c r="D196" s="19"/>
      <c r="E196" s="19"/>
      <c r="F196" s="20"/>
      <c r="G196" s="19"/>
      <c r="H196" s="19"/>
      <c r="I196" s="21">
        <f>IF($C196="","",IF($E196&lt;&gt;"Won","",IF($G196="% of deal",ROUND($F196*$H196/100,2),IF($G196="Flat fee",$H196,""))))</f>
      </c>
      <c r="J196" s="19"/>
      <c r="K196" s="18"/>
      <c r="L196" s="19"/>
    </row>
    <row r="197" spans="1:12" x14ac:dyDescent="0.25">
      <c r="A197" s="18"/>
      <c r="B197" s="19"/>
      <c r="C197" s="19"/>
      <c r="D197" s="19"/>
      <c r="E197" s="19"/>
      <c r="F197" s="20"/>
      <c r="G197" s="19"/>
      <c r="H197" s="19"/>
      <c r="I197" s="21">
        <f>IF($C197="","",IF($E197&lt;&gt;"Won","",IF($G197="% of deal",ROUND($F197*$H197/100,2),IF($G197="Flat fee",$H197,""))))</f>
      </c>
      <c r="J197" s="19"/>
      <c r="K197" s="18"/>
      <c r="L197" s="19"/>
    </row>
    <row r="198" spans="1:12" x14ac:dyDescent="0.25">
      <c r="A198" s="18"/>
      <c r="B198" s="19"/>
      <c r="C198" s="19"/>
      <c r="D198" s="19"/>
      <c r="E198" s="19"/>
      <c r="F198" s="20"/>
      <c r="G198" s="19"/>
      <c r="H198" s="19"/>
      <c r="I198" s="21">
        <f>IF($C198="","",IF($E198&lt;&gt;"Won","",IF($G198="% of deal",ROUND($F198*$H198/100,2),IF($G198="Flat fee",$H198,""))))</f>
      </c>
      <c r="J198" s="19"/>
      <c r="K198" s="18"/>
      <c r="L198" s="19"/>
    </row>
    <row r="199" spans="1:12" x14ac:dyDescent="0.25">
      <c r="A199" s="18"/>
      <c r="B199" s="19"/>
      <c r="C199" s="19"/>
      <c r="D199" s="19"/>
      <c r="E199" s="19"/>
      <c r="F199" s="20"/>
      <c r="G199" s="19"/>
      <c r="H199" s="19"/>
      <c r="I199" s="21">
        <f>IF($C199="","",IF($E199&lt;&gt;"Won","",IF($G199="% of deal",ROUND($F199*$H199/100,2),IF($G199="Flat fee",$H199,""))))</f>
      </c>
      <c r="J199" s="19"/>
      <c r="K199" s="18"/>
      <c r="L199" s="19"/>
    </row>
    <row r="200" spans="1:12" x14ac:dyDescent="0.25">
      <c r="A200" s="18"/>
      <c r="B200" s="19"/>
      <c r="C200" s="19"/>
      <c r="D200" s="19"/>
      <c r="E200" s="19"/>
      <c r="F200" s="20"/>
      <c r="G200" s="19"/>
      <c r="H200" s="19"/>
      <c r="I200" s="21">
        <f>IF($C200="","",IF($E200&lt;&gt;"Won","",IF($G200="% of deal",ROUND($F200*$H200/100,2),IF($G200="Flat fee",$H200,""))))</f>
      </c>
      <c r="J200" s="19"/>
      <c r="K200" s="18"/>
      <c r="L200" s="19"/>
    </row>
    <row r="201" spans="1:12" x14ac:dyDescent="0.25">
      <c r="A201" s="18"/>
      <c r="B201" s="19"/>
      <c r="C201" s="19"/>
      <c r="D201" s="19"/>
      <c r="E201" s="19"/>
      <c r="F201" s="20"/>
      <c r="G201" s="19"/>
      <c r="H201" s="19"/>
      <c r="I201" s="21">
        <f>IF($C201="","",IF($E201&lt;&gt;"Won","",IF($G201="% of deal",ROUND($F201*$H201/100,2),IF($G201="Flat fee",$H201,""))))</f>
      </c>
      <c r="J201" s="19"/>
      <c r="K201" s="18"/>
      <c r="L201" s="19"/>
    </row>
    <row r="202" spans="1:12" x14ac:dyDescent="0.25">
      <c r="A202" s="18"/>
      <c r="B202" s="19"/>
      <c r="C202" s="19"/>
      <c r="D202" s="19"/>
      <c r="E202" s="19"/>
      <c r="F202" s="20"/>
      <c r="G202" s="19"/>
      <c r="H202" s="19"/>
      <c r="I202" s="21">
        <f>IF($C202="","",IF($E202&lt;&gt;"Won","",IF($G202="% of deal",ROUND($F202*$H202/100,2),IF($G202="Flat fee",$H202,""))))</f>
      </c>
      <c r="J202" s="19"/>
      <c r="K202" s="18"/>
      <c r="L202" s="19"/>
    </row>
    <row r="203" spans="1:12" x14ac:dyDescent="0.25">
      <c r="A203" s="18"/>
      <c r="B203" s="19"/>
      <c r="C203" s="19"/>
      <c r="D203" s="19"/>
      <c r="E203" s="19"/>
      <c r="F203" s="20"/>
      <c r="G203" s="19"/>
      <c r="H203" s="19"/>
      <c r="I203" s="21">
        <f>IF($C203="","",IF($E203&lt;&gt;"Won","",IF($G203="% of deal",ROUND($F203*$H203/100,2),IF($G203="Flat fee",$H203,""))))</f>
      </c>
      <c r="J203" s="19"/>
      <c r="K203" s="18"/>
      <c r="L203" s="19"/>
    </row>
    <row r="204" spans="1:12" x14ac:dyDescent="0.25">
      <c r="A204" s="18"/>
      <c r="B204" s="19"/>
      <c r="C204" s="19"/>
      <c r="D204" s="19"/>
      <c r="E204" s="19"/>
      <c r="F204" s="20"/>
      <c r="G204" s="19"/>
      <c r="H204" s="19"/>
      <c r="I204" s="21">
        <f>IF($C204="","",IF($E204&lt;&gt;"Won","",IF($G204="% of deal",ROUND($F204*$H204/100,2),IF($G204="Flat fee",$H204,""))))</f>
      </c>
      <c r="J204" s="19"/>
      <c r="K204" s="18"/>
      <c r="L204" s="19"/>
    </row>
    <row r="205" spans="1:12" x14ac:dyDescent="0.25">
      <c r="A205" s="18"/>
      <c r="B205" s="19"/>
      <c r="C205" s="19"/>
      <c r="D205" s="19"/>
      <c r="E205" s="19"/>
      <c r="F205" s="20"/>
      <c r="G205" s="19"/>
      <c r="H205" s="19"/>
      <c r="I205" s="21">
        <f>IF($C205="","",IF($E205&lt;&gt;"Won","",IF($G205="% of deal",ROUND($F205*$H205/100,2),IF($G205="Flat fee",$H205,""))))</f>
      </c>
      <c r="J205" s="19"/>
      <c r="K205" s="18"/>
      <c r="L205" s="19"/>
    </row>
    <row r="206" spans="1:12" x14ac:dyDescent="0.25">
      <c r="A206" s="18"/>
      <c r="B206" s="19"/>
      <c r="C206" s="19"/>
      <c r="D206" s="19"/>
      <c r="E206" s="19"/>
      <c r="F206" s="20"/>
      <c r="G206" s="19"/>
      <c r="H206" s="19"/>
      <c r="I206" s="21">
        <f>IF($C206="","",IF($E206&lt;&gt;"Won","",IF($G206="% of deal",ROUND($F206*$H206/100,2),IF($G206="Flat fee",$H206,""))))</f>
      </c>
      <c r="J206" s="19"/>
      <c r="K206" s="18"/>
      <c r="L206" s="19"/>
    </row>
    <row r="207" spans="1:12" x14ac:dyDescent="0.25">
      <c r="A207" s="18"/>
      <c r="B207" s="19"/>
      <c r="C207" s="19"/>
      <c r="D207" s="19"/>
      <c r="E207" s="19"/>
      <c r="F207" s="20"/>
      <c r="G207" s="19"/>
      <c r="H207" s="19"/>
      <c r="I207" s="21">
        <f>IF($C207="","",IF($E207&lt;&gt;"Won","",IF($G207="% of deal",ROUND($F207*$H207/100,2),IF($G207="Flat fee",$H207,""))))</f>
      </c>
      <c r="J207" s="19"/>
      <c r="K207" s="18"/>
      <c r="L207" s="19"/>
    </row>
    <row r="208" spans="1:12" x14ac:dyDescent="0.25">
      <c r="A208" s="18"/>
      <c r="B208" s="19"/>
      <c r="C208" s="19"/>
      <c r="D208" s="19"/>
      <c r="E208" s="19"/>
      <c r="F208" s="20"/>
      <c r="G208" s="19"/>
      <c r="H208" s="19"/>
      <c r="I208" s="21">
        <f>IF($C208="","",IF($E208&lt;&gt;"Won","",IF($G208="% of deal",ROUND($F208*$H208/100,2),IF($G208="Flat fee",$H208,""))))</f>
      </c>
      <c r="J208" s="19"/>
      <c r="K208" s="18"/>
      <c r="L208" s="19"/>
    </row>
    <row r="209" spans="1:12" x14ac:dyDescent="0.25">
      <c r="A209" s="18"/>
      <c r="B209" s="19"/>
      <c r="C209" s="19"/>
      <c r="D209" s="19"/>
      <c r="E209" s="19"/>
      <c r="F209" s="20"/>
      <c r="G209" s="19"/>
      <c r="H209" s="19"/>
      <c r="I209" s="21">
        <f>IF($C209="","",IF($E209&lt;&gt;"Won","",IF($G209="% of deal",ROUND($F209*$H209/100,2),IF($G209="Flat fee",$H209,""))))</f>
      </c>
      <c r="J209" s="19"/>
      <c r="K209" s="18"/>
      <c r="L209" s="19"/>
    </row>
    <row r="210" spans="1:12" x14ac:dyDescent="0.25">
      <c r="A210" s="18"/>
      <c r="B210" s="19"/>
      <c r="C210" s="19"/>
      <c r="D210" s="19"/>
      <c r="E210" s="19"/>
      <c r="F210" s="20"/>
      <c r="G210" s="19"/>
      <c r="H210" s="19"/>
      <c r="I210" s="21">
        <f>IF($C210="","",IF($E210&lt;&gt;"Won","",IF($G210="% of deal",ROUND($F210*$H210/100,2),IF($G210="Flat fee",$H210,""))))</f>
      </c>
      <c r="J210" s="19"/>
      <c r="K210" s="18"/>
      <c r="L210" s="19"/>
    </row>
    <row r="211" spans="1:12" x14ac:dyDescent="0.25">
      <c r="A211" s="18"/>
      <c r="B211" s="19"/>
      <c r="C211" s="19"/>
      <c r="D211" s="19"/>
      <c r="E211" s="19"/>
      <c r="F211" s="20"/>
      <c r="G211" s="19"/>
      <c r="H211" s="19"/>
      <c r="I211" s="21">
        <f>IF($C211="","",IF($E211&lt;&gt;"Won","",IF($G211="% of deal",ROUND($F211*$H211/100,2),IF($G211="Flat fee",$H211,""))))</f>
      </c>
      <c r="J211" s="19"/>
      <c r="K211" s="18"/>
      <c r="L211" s="19"/>
    </row>
    <row r="212" spans="1:12" x14ac:dyDescent="0.25">
      <c r="A212" s="18"/>
      <c r="B212" s="19"/>
      <c r="C212" s="19"/>
      <c r="D212" s="19"/>
      <c r="E212" s="19"/>
      <c r="F212" s="20"/>
      <c r="G212" s="19"/>
      <c r="H212" s="19"/>
      <c r="I212" s="21">
        <f>IF($C212="","",IF($E212&lt;&gt;"Won","",IF($G212="% of deal",ROUND($F212*$H212/100,2),IF($G212="Flat fee",$H212,""))))</f>
      </c>
      <c r="J212" s="19"/>
      <c r="K212" s="18"/>
      <c r="L212" s="19"/>
    </row>
    <row r="213" spans="1:12" x14ac:dyDescent="0.25">
      <c r="A213" s="18"/>
      <c r="B213" s="19"/>
      <c r="C213" s="19"/>
      <c r="D213" s="19"/>
      <c r="E213" s="19"/>
      <c r="F213" s="20"/>
      <c r="G213" s="19"/>
      <c r="H213" s="19"/>
      <c r="I213" s="21">
        <f>IF($C213="","",IF($E213&lt;&gt;"Won","",IF($G213="% of deal",ROUND($F213*$H213/100,2),IF($G213="Flat fee",$H213,""))))</f>
      </c>
      <c r="J213" s="19"/>
      <c r="K213" s="18"/>
      <c r="L213" s="19"/>
    </row>
    <row r="214" spans="1:12" x14ac:dyDescent="0.25">
      <c r="A214" s="18"/>
      <c r="B214" s="19"/>
      <c r="C214" s="19"/>
      <c r="D214" s="19"/>
      <c r="E214" s="19"/>
      <c r="F214" s="20"/>
      <c r="G214" s="19"/>
      <c r="H214" s="19"/>
      <c r="I214" s="21">
        <f>IF($C214="","",IF($E214&lt;&gt;"Won","",IF($G214="% of deal",ROUND($F214*$H214/100,2),IF($G214="Flat fee",$H214,""))))</f>
      </c>
      <c r="J214" s="19"/>
      <c r="K214" s="18"/>
      <c r="L214" s="19"/>
    </row>
    <row r="215" spans="1:12" x14ac:dyDescent="0.25">
      <c r="A215" s="18"/>
      <c r="B215" s="19"/>
      <c r="C215" s="19"/>
      <c r="D215" s="19"/>
      <c r="E215" s="19"/>
      <c r="F215" s="20"/>
      <c r="G215" s="19"/>
      <c r="H215" s="19"/>
      <c r="I215" s="21">
        <f>IF($C215="","",IF($E215&lt;&gt;"Won","",IF($G215="% of deal",ROUND($F215*$H215/100,2),IF($G215="Flat fee",$H215,""))))</f>
      </c>
      <c r="J215" s="19"/>
      <c r="K215" s="18"/>
      <c r="L215" s="19"/>
    </row>
    <row r="216" spans="1:12" x14ac:dyDescent="0.25">
      <c r="A216" s="18"/>
      <c r="B216" s="19"/>
      <c r="C216" s="19"/>
      <c r="D216" s="19"/>
      <c r="E216" s="19"/>
      <c r="F216" s="20"/>
      <c r="G216" s="19"/>
      <c r="H216" s="19"/>
      <c r="I216" s="21">
        <f>IF($C216="","",IF($E216&lt;&gt;"Won","",IF($G216="% of deal",ROUND($F216*$H216/100,2),IF($G216="Flat fee",$H216,""))))</f>
      </c>
      <c r="J216" s="19"/>
      <c r="K216" s="18"/>
      <c r="L216" s="19"/>
    </row>
    <row r="217" spans="1:12" x14ac:dyDescent="0.25">
      <c r="A217" s="18"/>
      <c r="B217" s="19"/>
      <c r="C217" s="19"/>
      <c r="D217" s="19"/>
      <c r="E217" s="19"/>
      <c r="F217" s="20"/>
      <c r="G217" s="19"/>
      <c r="H217" s="19"/>
      <c r="I217" s="21">
        <f>IF($C217="","",IF($E217&lt;&gt;"Won","",IF($G217="% of deal",ROUND($F217*$H217/100,2),IF($G217="Flat fee",$H217,""))))</f>
      </c>
      <c r="J217" s="19"/>
      <c r="K217" s="18"/>
      <c r="L217" s="19"/>
    </row>
    <row r="218" spans="1:12" x14ac:dyDescent="0.25">
      <c r="A218" s="18"/>
      <c r="B218" s="19"/>
      <c r="C218" s="19"/>
      <c r="D218" s="19"/>
      <c r="E218" s="19"/>
      <c r="F218" s="20"/>
      <c r="G218" s="19"/>
      <c r="H218" s="19"/>
      <c r="I218" s="21">
        <f>IF($C218="","",IF($E218&lt;&gt;"Won","",IF($G218="% of deal",ROUND($F218*$H218/100,2),IF($G218="Flat fee",$H218,""))))</f>
      </c>
      <c r="J218" s="19"/>
      <c r="K218" s="18"/>
      <c r="L218" s="19"/>
    </row>
    <row r="219" spans="1:12" x14ac:dyDescent="0.25">
      <c r="A219" s="18"/>
      <c r="B219" s="19"/>
      <c r="C219" s="19"/>
      <c r="D219" s="19"/>
      <c r="E219" s="19"/>
      <c r="F219" s="20"/>
      <c r="G219" s="19"/>
      <c r="H219" s="19"/>
      <c r="I219" s="21">
        <f>IF($C219="","",IF($E219&lt;&gt;"Won","",IF($G219="% of deal",ROUND($F219*$H219/100,2),IF($G219="Flat fee",$H219,""))))</f>
      </c>
      <c r="J219" s="19"/>
      <c r="K219" s="18"/>
      <c r="L219" s="19"/>
    </row>
    <row r="220" spans="1:12" x14ac:dyDescent="0.25">
      <c r="A220" s="18"/>
      <c r="B220" s="19"/>
      <c r="C220" s="19"/>
      <c r="D220" s="19"/>
      <c r="E220" s="19"/>
      <c r="F220" s="20"/>
      <c r="G220" s="19"/>
      <c r="H220" s="19"/>
      <c r="I220" s="21">
        <f>IF($C220="","",IF($E220&lt;&gt;"Won","",IF($G220="% of deal",ROUND($F220*$H220/100,2),IF($G220="Flat fee",$H220,""))))</f>
      </c>
      <c r="J220" s="19"/>
      <c r="K220" s="18"/>
      <c r="L220" s="19"/>
    </row>
    <row r="221" spans="1:12" x14ac:dyDescent="0.25">
      <c r="A221" s="18"/>
      <c r="B221" s="19"/>
      <c r="C221" s="19"/>
      <c r="D221" s="19"/>
      <c r="E221" s="19"/>
      <c r="F221" s="20"/>
      <c r="G221" s="19"/>
      <c r="H221" s="19"/>
      <c r="I221" s="21">
        <f>IF($C221="","",IF($E221&lt;&gt;"Won","",IF($G221="% of deal",ROUND($F221*$H221/100,2),IF($G221="Flat fee",$H221,""))))</f>
      </c>
      <c r="J221" s="19"/>
      <c r="K221" s="18"/>
      <c r="L221" s="19"/>
    </row>
    <row r="222" spans="1:12" x14ac:dyDescent="0.25">
      <c r="A222" s="18"/>
      <c r="B222" s="19"/>
      <c r="C222" s="19"/>
      <c r="D222" s="19"/>
      <c r="E222" s="19"/>
      <c r="F222" s="20"/>
      <c r="G222" s="19"/>
      <c r="H222" s="19"/>
      <c r="I222" s="21">
        <f>IF($C222="","",IF($E222&lt;&gt;"Won","",IF($G222="% of deal",ROUND($F222*$H222/100,2),IF($G222="Flat fee",$H222,""))))</f>
      </c>
      <c r="J222" s="19"/>
      <c r="K222" s="18"/>
      <c r="L222" s="19"/>
    </row>
    <row r="223" spans="1:12" x14ac:dyDescent="0.25">
      <c r="A223" s="18"/>
      <c r="B223" s="19"/>
      <c r="C223" s="19"/>
      <c r="D223" s="19"/>
      <c r="E223" s="19"/>
      <c r="F223" s="20"/>
      <c r="G223" s="19"/>
      <c r="H223" s="19"/>
      <c r="I223" s="21">
        <f>IF($C223="","",IF($E223&lt;&gt;"Won","",IF($G223="% of deal",ROUND($F223*$H223/100,2),IF($G223="Flat fee",$H223,""))))</f>
      </c>
      <c r="J223" s="19"/>
      <c r="K223" s="18"/>
      <c r="L223" s="19"/>
    </row>
    <row r="224" spans="1:12" x14ac:dyDescent="0.25">
      <c r="A224" s="18"/>
      <c r="B224" s="19"/>
      <c r="C224" s="19"/>
      <c r="D224" s="19"/>
      <c r="E224" s="19"/>
      <c r="F224" s="20"/>
      <c r="G224" s="19"/>
      <c r="H224" s="19"/>
      <c r="I224" s="21">
        <f>IF($C224="","",IF($E224&lt;&gt;"Won","",IF($G224="% of deal",ROUND($F224*$H224/100,2),IF($G224="Flat fee",$H224,""))))</f>
      </c>
      <c r="J224" s="19"/>
      <c r="K224" s="18"/>
      <c r="L224" s="19"/>
    </row>
    <row r="225" spans="1:12" x14ac:dyDescent="0.25">
      <c r="A225" s="18"/>
      <c r="B225" s="19"/>
      <c r="C225" s="19"/>
      <c r="D225" s="19"/>
      <c r="E225" s="19"/>
      <c r="F225" s="20"/>
      <c r="G225" s="19"/>
      <c r="H225" s="19"/>
      <c r="I225" s="21">
        <f>IF($C225="","",IF($E225&lt;&gt;"Won","",IF($G225="% of deal",ROUND($F225*$H225/100,2),IF($G225="Flat fee",$H225,""))))</f>
      </c>
      <c r="J225" s="19"/>
      <c r="K225" s="18"/>
      <c r="L225" s="19"/>
    </row>
    <row r="226" spans="1:12" x14ac:dyDescent="0.25">
      <c r="A226" s="18"/>
      <c r="B226" s="19"/>
      <c r="C226" s="19"/>
      <c r="D226" s="19"/>
      <c r="E226" s="19"/>
      <c r="F226" s="20"/>
      <c r="G226" s="19"/>
      <c r="H226" s="19"/>
      <c r="I226" s="21">
        <f>IF($C226="","",IF($E226&lt;&gt;"Won","",IF($G226="% of deal",ROUND($F226*$H226/100,2),IF($G226="Flat fee",$H226,""))))</f>
      </c>
      <c r="J226" s="19"/>
      <c r="K226" s="18"/>
      <c r="L226" s="19"/>
    </row>
    <row r="227" spans="1:12" x14ac:dyDescent="0.25">
      <c r="A227" s="18"/>
      <c r="B227" s="19"/>
      <c r="C227" s="19"/>
      <c r="D227" s="19"/>
      <c r="E227" s="19"/>
      <c r="F227" s="20"/>
      <c r="G227" s="19"/>
      <c r="H227" s="19"/>
      <c r="I227" s="21">
        <f>IF($C227="","",IF($E227&lt;&gt;"Won","",IF($G227="% of deal",ROUND($F227*$H227/100,2),IF($G227="Flat fee",$H227,""))))</f>
      </c>
      <c r="J227" s="19"/>
      <c r="K227" s="18"/>
      <c r="L227" s="19"/>
    </row>
    <row r="228" spans="1:12" x14ac:dyDescent="0.25">
      <c r="A228" s="18"/>
      <c r="B228" s="19"/>
      <c r="C228" s="19"/>
      <c r="D228" s="19"/>
      <c r="E228" s="19"/>
      <c r="F228" s="20"/>
      <c r="G228" s="19"/>
      <c r="H228" s="19"/>
      <c r="I228" s="21">
        <f>IF($C228="","",IF($E228&lt;&gt;"Won","",IF($G228="% of deal",ROUND($F228*$H228/100,2),IF($G228="Flat fee",$H228,""))))</f>
      </c>
      <c r="J228" s="19"/>
      <c r="K228" s="18"/>
      <c r="L228" s="19"/>
    </row>
    <row r="229" spans="1:12" x14ac:dyDescent="0.25">
      <c r="A229" s="18"/>
      <c r="B229" s="19"/>
      <c r="C229" s="19"/>
      <c r="D229" s="19"/>
      <c r="E229" s="19"/>
      <c r="F229" s="20"/>
      <c r="G229" s="19"/>
      <c r="H229" s="19"/>
      <c r="I229" s="21">
        <f>IF($C229="","",IF($E229&lt;&gt;"Won","",IF($G229="% of deal",ROUND($F229*$H229/100,2),IF($G229="Flat fee",$H229,""))))</f>
      </c>
      <c r="J229" s="19"/>
      <c r="K229" s="18"/>
      <c r="L229" s="19"/>
    </row>
    <row r="230" spans="1:12" x14ac:dyDescent="0.25">
      <c r="A230" s="18"/>
      <c r="B230" s="19"/>
      <c r="C230" s="19"/>
      <c r="D230" s="19"/>
      <c r="E230" s="19"/>
      <c r="F230" s="20"/>
      <c r="G230" s="19"/>
      <c r="H230" s="19"/>
      <c r="I230" s="21">
        <f>IF($C230="","",IF($E230&lt;&gt;"Won","",IF($G230="% of deal",ROUND($F230*$H230/100,2),IF($G230="Flat fee",$H230,""))))</f>
      </c>
      <c r="J230" s="19"/>
      <c r="K230" s="18"/>
      <c r="L230" s="19"/>
    </row>
    <row r="231" spans="1:12" x14ac:dyDescent="0.25">
      <c r="A231" s="18"/>
      <c r="B231" s="19"/>
      <c r="C231" s="19"/>
      <c r="D231" s="19"/>
      <c r="E231" s="19"/>
      <c r="F231" s="20"/>
      <c r="G231" s="19"/>
      <c r="H231" s="19"/>
      <c r="I231" s="21">
        <f>IF($C231="","",IF($E231&lt;&gt;"Won","",IF($G231="% of deal",ROUND($F231*$H231/100,2),IF($G231="Flat fee",$H231,""))))</f>
      </c>
      <c r="J231" s="19"/>
      <c r="K231" s="18"/>
      <c r="L231" s="19"/>
    </row>
    <row r="232" spans="1:12" x14ac:dyDescent="0.25">
      <c r="A232" s="18"/>
      <c r="B232" s="19"/>
      <c r="C232" s="19"/>
      <c r="D232" s="19"/>
      <c r="E232" s="19"/>
      <c r="F232" s="20"/>
      <c r="G232" s="19"/>
      <c r="H232" s="19"/>
      <c r="I232" s="21">
        <f>IF($C232="","",IF($E232&lt;&gt;"Won","",IF($G232="% of deal",ROUND($F232*$H232/100,2),IF($G232="Flat fee",$H232,""))))</f>
      </c>
      <c r="J232" s="19"/>
      <c r="K232" s="18"/>
      <c r="L232" s="19"/>
    </row>
    <row r="233" spans="1:12" x14ac:dyDescent="0.25">
      <c r="A233" s="18"/>
      <c r="B233" s="19"/>
      <c r="C233" s="19"/>
      <c r="D233" s="19"/>
      <c r="E233" s="19"/>
      <c r="F233" s="20"/>
      <c r="G233" s="19"/>
      <c r="H233" s="19"/>
      <c r="I233" s="21">
        <f>IF($C233="","",IF($E233&lt;&gt;"Won","",IF($G233="% of deal",ROUND($F233*$H233/100,2),IF($G233="Flat fee",$H233,""))))</f>
      </c>
      <c r="J233" s="19"/>
      <c r="K233" s="18"/>
      <c r="L233" s="19"/>
    </row>
    <row r="234" spans="1:12" x14ac:dyDescent="0.25">
      <c r="A234" s="18"/>
      <c r="B234" s="19"/>
      <c r="C234" s="19"/>
      <c r="D234" s="19"/>
      <c r="E234" s="19"/>
      <c r="F234" s="20"/>
      <c r="G234" s="19"/>
      <c r="H234" s="19"/>
      <c r="I234" s="21">
        <f>IF($C234="","",IF($E234&lt;&gt;"Won","",IF($G234="% of deal",ROUND($F234*$H234/100,2),IF($G234="Flat fee",$H234,""))))</f>
      </c>
      <c r="J234" s="19"/>
      <c r="K234" s="18"/>
      <c r="L234" s="19"/>
    </row>
    <row r="235" spans="1:12" x14ac:dyDescent="0.25">
      <c r="A235" s="18"/>
      <c r="B235" s="19"/>
      <c r="C235" s="19"/>
      <c r="D235" s="19"/>
      <c r="E235" s="19"/>
      <c r="F235" s="20"/>
      <c r="G235" s="19"/>
      <c r="H235" s="19"/>
      <c r="I235" s="21">
        <f>IF($C235="","",IF($E235&lt;&gt;"Won","",IF($G235="% of deal",ROUND($F235*$H235/100,2),IF($G235="Flat fee",$H235,""))))</f>
      </c>
      <c r="J235" s="19"/>
      <c r="K235" s="18"/>
      <c r="L235" s="19"/>
    </row>
    <row r="236" spans="1:12" x14ac:dyDescent="0.25">
      <c r="A236" s="18"/>
      <c r="B236" s="19"/>
      <c r="C236" s="19"/>
      <c r="D236" s="19"/>
      <c r="E236" s="19"/>
      <c r="F236" s="20"/>
      <c r="G236" s="19"/>
      <c r="H236" s="19"/>
      <c r="I236" s="21">
        <f>IF($C236="","",IF($E236&lt;&gt;"Won","",IF($G236="% of deal",ROUND($F236*$H236/100,2),IF($G236="Flat fee",$H236,""))))</f>
      </c>
      <c r="J236" s="19"/>
      <c r="K236" s="18"/>
      <c r="L236" s="19"/>
    </row>
    <row r="237" spans="1:12" x14ac:dyDescent="0.25">
      <c r="A237" s="18"/>
      <c r="B237" s="19"/>
      <c r="C237" s="19"/>
      <c r="D237" s="19"/>
      <c r="E237" s="19"/>
      <c r="F237" s="20"/>
      <c r="G237" s="19"/>
      <c r="H237" s="19"/>
      <c r="I237" s="21">
        <f>IF($C237="","",IF($E237&lt;&gt;"Won","",IF($G237="% of deal",ROUND($F237*$H237/100,2),IF($G237="Flat fee",$H237,""))))</f>
      </c>
      <c r="J237" s="19"/>
      <c r="K237" s="18"/>
      <c r="L237" s="19"/>
    </row>
    <row r="238" spans="1:12" x14ac:dyDescent="0.25">
      <c r="A238" s="18"/>
      <c r="B238" s="19"/>
      <c r="C238" s="19"/>
      <c r="D238" s="19"/>
      <c r="E238" s="19"/>
      <c r="F238" s="20"/>
      <c r="G238" s="19"/>
      <c r="H238" s="19"/>
      <c r="I238" s="21">
        <f>IF($C238="","",IF($E238&lt;&gt;"Won","",IF($G238="% of deal",ROUND($F238*$H238/100,2),IF($G238="Flat fee",$H238,""))))</f>
      </c>
      <c r="J238" s="19"/>
      <c r="K238" s="18"/>
      <c r="L238" s="19"/>
    </row>
    <row r="239" spans="1:12" x14ac:dyDescent="0.25">
      <c r="A239" s="18"/>
      <c r="B239" s="19"/>
      <c r="C239" s="19"/>
      <c r="D239" s="19"/>
      <c r="E239" s="19"/>
      <c r="F239" s="20"/>
      <c r="G239" s="19"/>
      <c r="H239" s="19"/>
      <c r="I239" s="21">
        <f>IF($C239="","",IF($E239&lt;&gt;"Won","",IF($G239="% of deal",ROUND($F239*$H239/100,2),IF($G239="Flat fee",$H239,""))))</f>
      </c>
      <c r="J239" s="19"/>
      <c r="K239" s="18"/>
      <c r="L239" s="19"/>
    </row>
    <row r="240" spans="1:12" x14ac:dyDescent="0.25">
      <c r="A240" s="18"/>
      <c r="B240" s="19"/>
      <c r="C240" s="19"/>
      <c r="D240" s="19"/>
      <c r="E240" s="19"/>
      <c r="F240" s="20"/>
      <c r="G240" s="19"/>
      <c r="H240" s="19"/>
      <c r="I240" s="21">
        <f>IF($C240="","",IF($E240&lt;&gt;"Won","",IF($G240="% of deal",ROUND($F240*$H240/100,2),IF($G240="Flat fee",$H240,""))))</f>
      </c>
      <c r="J240" s="19"/>
      <c r="K240" s="18"/>
      <c r="L240" s="19"/>
    </row>
    <row r="241" spans="1:12" x14ac:dyDescent="0.25">
      <c r="A241" s="18"/>
      <c r="B241" s="19"/>
      <c r="C241" s="19"/>
      <c r="D241" s="19"/>
      <c r="E241" s="19"/>
      <c r="F241" s="20"/>
      <c r="G241" s="19"/>
      <c r="H241" s="19"/>
      <c r="I241" s="21">
        <f>IF($C241="","",IF($E241&lt;&gt;"Won","",IF($G241="% of deal",ROUND($F241*$H241/100,2),IF($G241="Flat fee",$H241,""))))</f>
      </c>
      <c r="J241" s="19"/>
      <c r="K241" s="18"/>
      <c r="L241" s="19"/>
    </row>
    <row r="242" spans="1:12" x14ac:dyDescent="0.25">
      <c r="A242" s="18"/>
      <c r="B242" s="19"/>
      <c r="C242" s="19"/>
      <c r="D242" s="19"/>
      <c r="E242" s="19"/>
      <c r="F242" s="20"/>
      <c r="G242" s="19"/>
      <c r="H242" s="19"/>
      <c r="I242" s="21">
        <f>IF($C242="","",IF($E242&lt;&gt;"Won","",IF($G242="% of deal",ROUND($F242*$H242/100,2),IF($G242="Flat fee",$H242,""))))</f>
      </c>
      <c r="J242" s="19"/>
      <c r="K242" s="18"/>
      <c r="L242" s="19"/>
    </row>
    <row r="243" spans="1:12" x14ac:dyDescent="0.25">
      <c r="A243" s="18"/>
      <c r="B243" s="19"/>
      <c r="C243" s="19"/>
      <c r="D243" s="19"/>
      <c r="E243" s="19"/>
      <c r="F243" s="20"/>
      <c r="G243" s="19"/>
      <c r="H243" s="19"/>
      <c r="I243" s="21">
        <f>IF($C243="","",IF($E243&lt;&gt;"Won","",IF($G243="% of deal",ROUND($F243*$H243/100,2),IF($G243="Flat fee",$H243,""))))</f>
      </c>
      <c r="J243" s="19"/>
      <c r="K243" s="18"/>
      <c r="L243" s="19"/>
    </row>
    <row r="244" spans="1:12" x14ac:dyDescent="0.25">
      <c r="A244" s="18"/>
      <c r="B244" s="19"/>
      <c r="C244" s="19"/>
      <c r="D244" s="19"/>
      <c r="E244" s="19"/>
      <c r="F244" s="20"/>
      <c r="G244" s="19"/>
      <c r="H244" s="19"/>
      <c r="I244" s="21">
        <f>IF($C244="","",IF($E244&lt;&gt;"Won","",IF($G244="% of deal",ROUND($F244*$H244/100,2),IF($G244="Flat fee",$H244,""))))</f>
      </c>
      <c r="J244" s="19"/>
      <c r="K244" s="18"/>
      <c r="L244" s="19"/>
    </row>
    <row r="245" spans="1:12" x14ac:dyDescent="0.25">
      <c r="A245" s="18"/>
      <c r="B245" s="19"/>
      <c r="C245" s="19"/>
      <c r="D245" s="19"/>
      <c r="E245" s="19"/>
      <c r="F245" s="20"/>
      <c r="G245" s="19"/>
      <c r="H245" s="19"/>
      <c r="I245" s="21">
        <f>IF($C245="","",IF($E245&lt;&gt;"Won","",IF($G245="% of deal",ROUND($F245*$H245/100,2),IF($G245="Flat fee",$H245,""))))</f>
      </c>
      <c r="J245" s="19"/>
      <c r="K245" s="18"/>
      <c r="L245" s="19"/>
    </row>
    <row r="246" spans="1:12" x14ac:dyDescent="0.25">
      <c r="A246" s="18"/>
      <c r="B246" s="19"/>
      <c r="C246" s="19"/>
      <c r="D246" s="19"/>
      <c r="E246" s="19"/>
      <c r="F246" s="20"/>
      <c r="G246" s="19"/>
      <c r="H246" s="19"/>
      <c r="I246" s="21">
        <f>IF($C246="","",IF($E246&lt;&gt;"Won","",IF($G246="% of deal",ROUND($F246*$H246/100,2),IF($G246="Flat fee",$H246,""))))</f>
      </c>
      <c r="J246" s="19"/>
      <c r="K246" s="18"/>
      <c r="L246" s="19"/>
    </row>
    <row r="247" spans="1:12" x14ac:dyDescent="0.25">
      <c r="A247" s="18"/>
      <c r="B247" s="19"/>
      <c r="C247" s="19"/>
      <c r="D247" s="19"/>
      <c r="E247" s="19"/>
      <c r="F247" s="20"/>
      <c r="G247" s="19"/>
      <c r="H247" s="19"/>
      <c r="I247" s="21">
        <f>IF($C247="","",IF($E247&lt;&gt;"Won","",IF($G247="% of deal",ROUND($F247*$H247/100,2),IF($G247="Flat fee",$H247,""))))</f>
      </c>
      <c r="J247" s="19"/>
      <c r="K247" s="18"/>
      <c r="L247" s="19"/>
    </row>
    <row r="248" spans="1:12" x14ac:dyDescent="0.25">
      <c r="A248" s="18"/>
      <c r="B248" s="19"/>
      <c r="C248" s="19"/>
      <c r="D248" s="19"/>
      <c r="E248" s="19"/>
      <c r="F248" s="20"/>
      <c r="G248" s="19"/>
      <c r="H248" s="19"/>
      <c r="I248" s="21">
        <f>IF($C248="","",IF($E248&lt;&gt;"Won","",IF($G248="% of deal",ROUND($F248*$H248/100,2),IF($G248="Flat fee",$H248,""))))</f>
      </c>
      <c r="J248" s="19"/>
      <c r="K248" s="18"/>
      <c r="L248" s="19"/>
    </row>
    <row r="249" spans="1:12" x14ac:dyDescent="0.25">
      <c r="A249" s="18"/>
      <c r="B249" s="19"/>
      <c r="C249" s="19"/>
      <c r="D249" s="19"/>
      <c r="E249" s="19"/>
      <c r="F249" s="20"/>
      <c r="G249" s="19"/>
      <c r="H249" s="19"/>
      <c r="I249" s="21">
        <f>IF($C249="","",IF($E249&lt;&gt;"Won","",IF($G249="% of deal",ROUND($F249*$H249/100,2),IF($G249="Flat fee",$H249,""))))</f>
      </c>
      <c r="J249" s="19"/>
      <c r="K249" s="18"/>
      <c r="L249" s="19"/>
    </row>
    <row r="250" spans="1:12" x14ac:dyDescent="0.25">
      <c r="A250" s="18"/>
      <c r="B250" s="19"/>
      <c r="C250" s="19"/>
      <c r="D250" s="19"/>
      <c r="E250" s="19"/>
      <c r="F250" s="20"/>
      <c r="G250" s="19"/>
      <c r="H250" s="19"/>
      <c r="I250" s="21">
        <f>IF($C250="","",IF($E250&lt;&gt;"Won","",IF($G250="% of deal",ROUND($F250*$H250/100,2),IF($G250="Flat fee",$H250,""))))</f>
      </c>
      <c r="J250" s="19"/>
      <c r="K250" s="18"/>
      <c r="L250" s="19"/>
    </row>
    <row r="251" spans="1:12" x14ac:dyDescent="0.25">
      <c r="A251" s="18"/>
      <c r="B251" s="19"/>
      <c r="C251" s="19"/>
      <c r="D251" s="19"/>
      <c r="E251" s="19"/>
      <c r="F251" s="20"/>
      <c r="G251" s="19"/>
      <c r="H251" s="19"/>
      <c r="I251" s="21">
        <f>IF($C251="","",IF($E251&lt;&gt;"Won","",IF($G251="% of deal",ROUND($F251*$H251/100,2),IF($G251="Flat fee",$H251,""))))</f>
      </c>
      <c r="J251" s="19"/>
      <c r="K251" s="18"/>
      <c r="L251" s="19"/>
    </row>
    <row r="252" spans="1:12" x14ac:dyDescent="0.25">
      <c r="A252" s="18"/>
      <c r="B252" s="19"/>
      <c r="C252" s="19"/>
      <c r="D252" s="19"/>
      <c r="E252" s="19"/>
      <c r="F252" s="20"/>
      <c r="G252" s="19"/>
      <c r="H252" s="19"/>
      <c r="I252" s="21">
        <f>IF($C252="","",IF($E252&lt;&gt;"Won","",IF($G252="% of deal",ROUND($F252*$H252/100,2),IF($G252="Flat fee",$H252,""))))</f>
      </c>
      <c r="J252" s="19"/>
      <c r="K252" s="18"/>
      <c r="L252" s="19"/>
    </row>
    <row r="253" spans="1:12" x14ac:dyDescent="0.25">
      <c r="A253" s="18"/>
      <c r="B253" s="19"/>
      <c r="C253" s="19"/>
      <c r="D253" s="19"/>
      <c r="E253" s="19"/>
      <c r="F253" s="20"/>
      <c r="G253" s="19"/>
      <c r="H253" s="19"/>
      <c r="I253" s="21">
        <f>IF($C253="","",IF($E253&lt;&gt;"Won","",IF($G253="% of deal",ROUND($F253*$H253/100,2),IF($G253="Flat fee",$H253,""))))</f>
      </c>
      <c r="J253" s="19"/>
      <c r="K253" s="18"/>
      <c r="L253" s="19"/>
    </row>
    <row r="254" spans="1:12" x14ac:dyDescent="0.25">
      <c r="A254" s="18"/>
      <c r="B254" s="19"/>
      <c r="C254" s="19"/>
      <c r="D254" s="19"/>
      <c r="E254" s="19"/>
      <c r="F254" s="20"/>
      <c r="G254" s="19"/>
      <c r="H254" s="19"/>
      <c r="I254" s="21">
        <f>IF($C254="","",IF($E254&lt;&gt;"Won","",IF($G254="% of deal",ROUND($F254*$H254/100,2),IF($G254="Flat fee",$H254,""))))</f>
      </c>
      <c r="J254" s="19"/>
      <c r="K254" s="18"/>
      <c r="L254" s="19"/>
    </row>
    <row r="255" spans="1:12" x14ac:dyDescent="0.25">
      <c r="A255" s="18"/>
      <c r="B255" s="19"/>
      <c r="C255" s="19"/>
      <c r="D255" s="19"/>
      <c r="E255" s="19"/>
      <c r="F255" s="20"/>
      <c r="G255" s="19"/>
      <c r="H255" s="19"/>
      <c r="I255" s="21">
        <f>IF($C255="","",IF($E255&lt;&gt;"Won","",IF($G255="% of deal",ROUND($F255*$H255/100,2),IF($G255="Flat fee",$H255,""))))</f>
      </c>
      <c r="J255" s="19"/>
      <c r="K255" s="18"/>
      <c r="L255" s="19"/>
    </row>
    <row r="256" spans="1:12" x14ac:dyDescent="0.25">
      <c r="A256" s="18"/>
      <c r="B256" s="19"/>
      <c r="C256" s="19"/>
      <c r="D256" s="19"/>
      <c r="E256" s="19"/>
      <c r="F256" s="20"/>
      <c r="G256" s="19"/>
      <c r="H256" s="19"/>
      <c r="I256" s="21">
        <f>IF($C256="","",IF($E256&lt;&gt;"Won","",IF($G256="% of deal",ROUND($F256*$H256/100,2),IF($G256="Flat fee",$H256,""))))</f>
      </c>
      <c r="J256" s="19"/>
      <c r="K256" s="18"/>
      <c r="L256" s="19"/>
    </row>
    <row r="257" spans="1:12" x14ac:dyDescent="0.25">
      <c r="A257" s="18"/>
      <c r="B257" s="19"/>
      <c r="C257" s="19"/>
      <c r="D257" s="19"/>
      <c r="E257" s="19"/>
      <c r="F257" s="20"/>
      <c r="G257" s="19"/>
      <c r="H257" s="19"/>
      <c r="I257" s="21">
        <f>IF($C257="","",IF($E257&lt;&gt;"Won","",IF($G257="% of deal",ROUND($F257*$H257/100,2),IF($G257="Flat fee",$H257,""))))</f>
      </c>
      <c r="J257" s="19"/>
      <c r="K257" s="18"/>
      <c r="L257" s="19"/>
    </row>
    <row r="258" spans="1:12" x14ac:dyDescent="0.25">
      <c r="A258" s="18"/>
      <c r="B258" s="19"/>
      <c r="C258" s="19"/>
      <c r="D258" s="19"/>
      <c r="E258" s="19"/>
      <c r="F258" s="20"/>
      <c r="G258" s="19"/>
      <c r="H258" s="19"/>
      <c r="I258" s="21">
        <f>IF($C258="","",IF($E258&lt;&gt;"Won","",IF($G258="% of deal",ROUND($F258*$H258/100,2),IF($G258="Flat fee",$H258,""))))</f>
      </c>
      <c r="J258" s="19"/>
      <c r="K258" s="18"/>
      <c r="L258" s="19"/>
    </row>
    <row r="259" spans="1:12" x14ac:dyDescent="0.25">
      <c r="A259" s="18"/>
      <c r="B259" s="19"/>
      <c r="C259" s="19"/>
      <c r="D259" s="19"/>
      <c r="E259" s="19"/>
      <c r="F259" s="20"/>
      <c r="G259" s="19"/>
      <c r="H259" s="19"/>
      <c r="I259" s="21">
        <f>IF($C259="","",IF($E259&lt;&gt;"Won","",IF($G259="% of deal",ROUND($F259*$H259/100,2),IF($G259="Flat fee",$H259,""))))</f>
      </c>
      <c r="J259" s="19"/>
      <c r="K259" s="18"/>
      <c r="L259" s="19"/>
    </row>
    <row r="260" spans="1:12" x14ac:dyDescent="0.25">
      <c r="A260" s="18"/>
      <c r="B260" s="19"/>
      <c r="C260" s="19"/>
      <c r="D260" s="19"/>
      <c r="E260" s="19"/>
      <c r="F260" s="20"/>
      <c r="G260" s="19"/>
      <c r="H260" s="19"/>
      <c r="I260" s="21">
        <f>IF($C260="","",IF($E260&lt;&gt;"Won","",IF($G260="% of deal",ROUND($F260*$H260/100,2),IF($G260="Flat fee",$H260,""))))</f>
      </c>
      <c r="J260" s="19"/>
      <c r="K260" s="18"/>
      <c r="L260" s="19"/>
    </row>
    <row r="261" spans="1:12" x14ac:dyDescent="0.25">
      <c r="A261" s="18"/>
      <c r="B261" s="19"/>
      <c r="C261" s="19"/>
      <c r="D261" s="19"/>
      <c r="E261" s="19"/>
      <c r="F261" s="20"/>
      <c r="G261" s="19"/>
      <c r="H261" s="19"/>
      <c r="I261" s="21">
        <f>IF($C261="","",IF($E261&lt;&gt;"Won","",IF($G261="% of deal",ROUND($F261*$H261/100,2),IF($G261="Flat fee",$H261,""))))</f>
      </c>
      <c r="J261" s="19"/>
      <c r="K261" s="18"/>
      <c r="L261" s="19"/>
    </row>
    <row r="262" spans="1:12" x14ac:dyDescent="0.25">
      <c r="A262" s="18"/>
      <c r="B262" s="19"/>
      <c r="C262" s="19"/>
      <c r="D262" s="19"/>
      <c r="E262" s="19"/>
      <c r="F262" s="20"/>
      <c r="G262" s="19"/>
      <c r="H262" s="19"/>
      <c r="I262" s="21">
        <f>IF($C262="","",IF($E262&lt;&gt;"Won","",IF($G262="% of deal",ROUND($F262*$H262/100,2),IF($G262="Flat fee",$H262,""))))</f>
      </c>
      <c r="J262" s="19"/>
      <c r="K262" s="18"/>
      <c r="L262" s="19"/>
    </row>
    <row r="263" spans="1:12" x14ac:dyDescent="0.25">
      <c r="A263" s="18"/>
      <c r="B263" s="19"/>
      <c r="C263" s="19"/>
      <c r="D263" s="19"/>
      <c r="E263" s="19"/>
      <c r="F263" s="20"/>
      <c r="G263" s="19"/>
      <c r="H263" s="19"/>
      <c r="I263" s="21">
        <f>IF($C263="","",IF($E263&lt;&gt;"Won","",IF($G263="% of deal",ROUND($F263*$H263/100,2),IF($G263="Flat fee",$H263,""))))</f>
      </c>
      <c r="J263" s="19"/>
      <c r="K263" s="18"/>
      <c r="L263" s="19"/>
    </row>
    <row r="264" spans="1:12" x14ac:dyDescent="0.25">
      <c r="A264" s="18"/>
      <c r="B264" s="19"/>
      <c r="C264" s="19"/>
      <c r="D264" s="19"/>
      <c r="E264" s="19"/>
      <c r="F264" s="20"/>
      <c r="G264" s="19"/>
      <c r="H264" s="19"/>
      <c r="I264" s="21">
        <f>IF($C264="","",IF($E264&lt;&gt;"Won","",IF($G264="% of deal",ROUND($F264*$H264/100,2),IF($G264="Flat fee",$H264,""))))</f>
      </c>
      <c r="J264" s="19"/>
      <c r="K264" s="18"/>
      <c r="L264" s="19"/>
    </row>
    <row r="265" spans="1:12" x14ac:dyDescent="0.25">
      <c r="A265" s="18"/>
      <c r="B265" s="19"/>
      <c r="C265" s="19"/>
      <c r="D265" s="19"/>
      <c r="E265" s="19"/>
      <c r="F265" s="20"/>
      <c r="G265" s="19"/>
      <c r="H265" s="19"/>
      <c r="I265" s="21">
        <f>IF($C265="","",IF($E265&lt;&gt;"Won","",IF($G265="% of deal",ROUND($F265*$H265/100,2),IF($G265="Flat fee",$H265,""))))</f>
      </c>
      <c r="J265" s="19"/>
      <c r="K265" s="18"/>
      <c r="L265" s="19"/>
    </row>
    <row r="266" spans="1:12" x14ac:dyDescent="0.25">
      <c r="A266" s="18"/>
      <c r="B266" s="19"/>
      <c r="C266" s="19"/>
      <c r="D266" s="19"/>
      <c r="E266" s="19"/>
      <c r="F266" s="20"/>
      <c r="G266" s="19"/>
      <c r="H266" s="19"/>
      <c r="I266" s="21">
        <f>IF($C266="","",IF($E266&lt;&gt;"Won","",IF($G266="% of deal",ROUND($F266*$H266/100,2),IF($G266="Flat fee",$H266,""))))</f>
      </c>
      <c r="J266" s="19"/>
      <c r="K266" s="18"/>
      <c r="L266" s="19"/>
    </row>
    <row r="267" spans="1:12" x14ac:dyDescent="0.25">
      <c r="A267" s="18"/>
      <c r="B267" s="19"/>
      <c r="C267" s="19"/>
      <c r="D267" s="19"/>
      <c r="E267" s="19"/>
      <c r="F267" s="20"/>
      <c r="G267" s="19"/>
      <c r="H267" s="19"/>
      <c r="I267" s="21">
        <f>IF($C267="","",IF($E267&lt;&gt;"Won","",IF($G267="% of deal",ROUND($F267*$H267/100,2),IF($G267="Flat fee",$H267,""))))</f>
      </c>
      <c r="J267" s="19"/>
      <c r="K267" s="18"/>
      <c r="L267" s="19"/>
    </row>
    <row r="268" spans="1:12" x14ac:dyDescent="0.25">
      <c r="A268" s="18"/>
      <c r="B268" s="19"/>
      <c r="C268" s="19"/>
      <c r="D268" s="19"/>
      <c r="E268" s="19"/>
      <c r="F268" s="20"/>
      <c r="G268" s="19"/>
      <c r="H268" s="19"/>
      <c r="I268" s="21">
        <f>IF($C268="","",IF($E268&lt;&gt;"Won","",IF($G268="% of deal",ROUND($F268*$H268/100,2),IF($G268="Flat fee",$H268,""))))</f>
      </c>
      <c r="J268" s="19"/>
      <c r="K268" s="18"/>
      <c r="L268" s="19"/>
    </row>
    <row r="269" spans="1:12" x14ac:dyDescent="0.25">
      <c r="A269" s="18"/>
      <c r="B269" s="19"/>
      <c r="C269" s="19"/>
      <c r="D269" s="19"/>
      <c r="E269" s="19"/>
      <c r="F269" s="20"/>
      <c r="G269" s="19"/>
      <c r="H269" s="19"/>
      <c r="I269" s="21">
        <f>IF($C269="","",IF($E269&lt;&gt;"Won","",IF($G269="% of deal",ROUND($F269*$H269/100,2),IF($G269="Flat fee",$H269,""))))</f>
      </c>
      <c r="J269" s="19"/>
      <c r="K269" s="18"/>
      <c r="L269" s="19"/>
    </row>
    <row r="270" spans="1:12" x14ac:dyDescent="0.25">
      <c r="A270" s="18"/>
      <c r="B270" s="19"/>
      <c r="C270" s="19"/>
      <c r="D270" s="19"/>
      <c r="E270" s="19"/>
      <c r="F270" s="20"/>
      <c r="G270" s="19"/>
      <c r="H270" s="19"/>
      <c r="I270" s="21">
        <f>IF($C270="","",IF($E270&lt;&gt;"Won","",IF($G270="% of deal",ROUND($F270*$H270/100,2),IF($G270="Flat fee",$H270,""))))</f>
      </c>
      <c r="J270" s="19"/>
      <c r="K270" s="18"/>
      <c r="L270" s="19"/>
    </row>
    <row r="271" spans="1:12" x14ac:dyDescent="0.25">
      <c r="A271" s="18"/>
      <c r="B271" s="19"/>
      <c r="C271" s="19"/>
      <c r="D271" s="19"/>
      <c r="E271" s="19"/>
      <c r="F271" s="20"/>
      <c r="G271" s="19"/>
      <c r="H271" s="19"/>
      <c r="I271" s="21">
        <f>IF($C271="","",IF($E271&lt;&gt;"Won","",IF($G271="% of deal",ROUND($F271*$H271/100,2),IF($G271="Flat fee",$H271,""))))</f>
      </c>
      <c r="J271" s="19"/>
      <c r="K271" s="18"/>
      <c r="L271" s="19"/>
    </row>
    <row r="272" spans="1:12" x14ac:dyDescent="0.25">
      <c r="A272" s="18"/>
      <c r="B272" s="19"/>
      <c r="C272" s="19"/>
      <c r="D272" s="19"/>
      <c r="E272" s="19"/>
      <c r="F272" s="20"/>
      <c r="G272" s="19"/>
      <c r="H272" s="19"/>
      <c r="I272" s="21">
        <f>IF($C272="","",IF($E272&lt;&gt;"Won","",IF($G272="% of deal",ROUND($F272*$H272/100,2),IF($G272="Flat fee",$H272,""))))</f>
      </c>
      <c r="J272" s="19"/>
      <c r="K272" s="18"/>
      <c r="L272" s="19"/>
    </row>
    <row r="273" spans="1:12" x14ac:dyDescent="0.25">
      <c r="A273" s="18"/>
      <c r="B273" s="19"/>
      <c r="C273" s="19"/>
      <c r="D273" s="19"/>
      <c r="E273" s="19"/>
      <c r="F273" s="20"/>
      <c r="G273" s="19"/>
      <c r="H273" s="19"/>
      <c r="I273" s="21">
        <f>IF($C273="","",IF($E273&lt;&gt;"Won","",IF($G273="% of deal",ROUND($F273*$H273/100,2),IF($G273="Flat fee",$H273,""))))</f>
      </c>
      <c r="J273" s="19"/>
      <c r="K273" s="18"/>
      <c r="L273" s="19"/>
    </row>
    <row r="274" spans="1:12" x14ac:dyDescent="0.25">
      <c r="A274" s="18"/>
      <c r="B274" s="19"/>
      <c r="C274" s="19"/>
      <c r="D274" s="19"/>
      <c r="E274" s="19"/>
      <c r="F274" s="20"/>
      <c r="G274" s="19"/>
      <c r="H274" s="19"/>
      <c r="I274" s="21">
        <f>IF($C274="","",IF($E274&lt;&gt;"Won","",IF($G274="% of deal",ROUND($F274*$H274/100,2),IF($G274="Flat fee",$H274,""))))</f>
      </c>
      <c r="J274" s="19"/>
      <c r="K274" s="18"/>
      <c r="L274" s="19"/>
    </row>
    <row r="275" spans="1:12" x14ac:dyDescent="0.25">
      <c r="A275" s="18"/>
      <c r="B275" s="19"/>
      <c r="C275" s="19"/>
      <c r="D275" s="19"/>
      <c r="E275" s="19"/>
      <c r="F275" s="20"/>
      <c r="G275" s="19"/>
      <c r="H275" s="19"/>
      <c r="I275" s="21">
        <f>IF($C275="","",IF($E275&lt;&gt;"Won","",IF($G275="% of deal",ROUND($F275*$H275/100,2),IF($G275="Flat fee",$H275,""))))</f>
      </c>
      <c r="J275" s="19"/>
      <c r="K275" s="18"/>
      <c r="L275" s="19"/>
    </row>
    <row r="276" spans="1:12" x14ac:dyDescent="0.25">
      <c r="A276" s="18"/>
      <c r="B276" s="19"/>
      <c r="C276" s="19"/>
      <c r="D276" s="19"/>
      <c r="E276" s="19"/>
      <c r="F276" s="20"/>
      <c r="G276" s="19"/>
      <c r="H276" s="19"/>
      <c r="I276" s="21">
        <f>IF($C276="","",IF($E276&lt;&gt;"Won","",IF($G276="% of deal",ROUND($F276*$H276/100,2),IF($G276="Flat fee",$H276,""))))</f>
      </c>
      <c r="J276" s="19"/>
      <c r="K276" s="18"/>
      <c r="L276" s="19"/>
    </row>
    <row r="277" spans="1:12" x14ac:dyDescent="0.25">
      <c r="A277" s="18"/>
      <c r="B277" s="19"/>
      <c r="C277" s="19"/>
      <c r="D277" s="19"/>
      <c r="E277" s="19"/>
      <c r="F277" s="20"/>
      <c r="G277" s="19"/>
      <c r="H277" s="19"/>
      <c r="I277" s="21">
        <f>IF($C277="","",IF($E277&lt;&gt;"Won","",IF($G277="% of deal",ROUND($F277*$H277/100,2),IF($G277="Flat fee",$H277,""))))</f>
      </c>
      <c r="J277" s="19"/>
      <c r="K277" s="18"/>
      <c r="L277" s="19"/>
    </row>
    <row r="278" spans="1:12" x14ac:dyDescent="0.25">
      <c r="A278" s="18"/>
      <c r="B278" s="19"/>
      <c r="C278" s="19"/>
      <c r="D278" s="19"/>
      <c r="E278" s="19"/>
      <c r="F278" s="20"/>
      <c r="G278" s="19"/>
      <c r="H278" s="19"/>
      <c r="I278" s="21">
        <f>IF($C278="","",IF($E278&lt;&gt;"Won","",IF($G278="% of deal",ROUND($F278*$H278/100,2),IF($G278="Flat fee",$H278,""))))</f>
      </c>
      <c r="J278" s="19"/>
      <c r="K278" s="18"/>
      <c r="L278" s="19"/>
    </row>
    <row r="279" spans="1:12" x14ac:dyDescent="0.25">
      <c r="A279" s="18"/>
      <c r="B279" s="19"/>
      <c r="C279" s="19"/>
      <c r="D279" s="19"/>
      <c r="E279" s="19"/>
      <c r="F279" s="20"/>
      <c r="G279" s="19"/>
      <c r="H279" s="19"/>
      <c r="I279" s="21">
        <f>IF($C279="","",IF($E279&lt;&gt;"Won","",IF($G279="% of deal",ROUND($F279*$H279/100,2),IF($G279="Flat fee",$H279,""))))</f>
      </c>
      <c r="J279" s="19"/>
      <c r="K279" s="18"/>
      <c r="L279" s="19"/>
    </row>
    <row r="280" spans="1:12" x14ac:dyDescent="0.25">
      <c r="A280" s="18"/>
      <c r="B280" s="19"/>
      <c r="C280" s="19"/>
      <c r="D280" s="19"/>
      <c r="E280" s="19"/>
      <c r="F280" s="20"/>
      <c r="G280" s="19"/>
      <c r="H280" s="19"/>
      <c r="I280" s="21">
        <f>IF($C280="","",IF($E280&lt;&gt;"Won","",IF($G280="% of deal",ROUND($F280*$H280/100,2),IF($G280="Flat fee",$H280,""))))</f>
      </c>
      <c r="J280" s="19"/>
      <c r="K280" s="18"/>
      <c r="L280" s="19"/>
    </row>
    <row r="281" spans="1:12" x14ac:dyDescent="0.25">
      <c r="A281" s="18"/>
      <c r="B281" s="19"/>
      <c r="C281" s="19"/>
      <c r="D281" s="19"/>
      <c r="E281" s="19"/>
      <c r="F281" s="20"/>
      <c r="G281" s="19"/>
      <c r="H281" s="19"/>
      <c r="I281" s="21">
        <f>IF($C281="","",IF($E281&lt;&gt;"Won","",IF($G281="% of deal",ROUND($F281*$H281/100,2),IF($G281="Flat fee",$H281,""))))</f>
      </c>
      <c r="J281" s="19"/>
      <c r="K281" s="18"/>
      <c r="L281" s="19"/>
    </row>
    <row r="282" spans="1:12" x14ac:dyDescent="0.25">
      <c r="A282" s="18"/>
      <c r="B282" s="19"/>
      <c r="C282" s="19"/>
      <c r="D282" s="19"/>
      <c r="E282" s="19"/>
      <c r="F282" s="20"/>
      <c r="G282" s="19"/>
      <c r="H282" s="19"/>
      <c r="I282" s="21">
        <f>IF($C282="","",IF($E282&lt;&gt;"Won","",IF($G282="% of deal",ROUND($F282*$H282/100,2),IF($G282="Flat fee",$H282,""))))</f>
      </c>
      <c r="J282" s="19"/>
      <c r="K282" s="18"/>
      <c r="L282" s="19"/>
    </row>
    <row r="283" spans="1:12" x14ac:dyDescent="0.25">
      <c r="A283" s="18"/>
      <c r="B283" s="19"/>
      <c r="C283" s="19"/>
      <c r="D283" s="19"/>
      <c r="E283" s="19"/>
      <c r="F283" s="20"/>
      <c r="G283" s="19"/>
      <c r="H283" s="19"/>
      <c r="I283" s="21">
        <f>IF($C283="","",IF($E283&lt;&gt;"Won","",IF($G283="% of deal",ROUND($F283*$H283/100,2),IF($G283="Flat fee",$H283,""))))</f>
      </c>
      <c r="J283" s="19"/>
      <c r="K283" s="18"/>
      <c r="L283" s="19"/>
    </row>
    <row r="284" spans="1:12" x14ac:dyDescent="0.25">
      <c r="A284" s="18"/>
      <c r="B284" s="19"/>
      <c r="C284" s="19"/>
      <c r="D284" s="19"/>
      <c r="E284" s="19"/>
      <c r="F284" s="20"/>
      <c r="G284" s="19"/>
      <c r="H284" s="19"/>
      <c r="I284" s="21">
        <f>IF($C284="","",IF($E284&lt;&gt;"Won","",IF($G284="% of deal",ROUND($F284*$H284/100,2),IF($G284="Flat fee",$H284,""))))</f>
      </c>
      <c r="J284" s="19"/>
      <c r="K284" s="18"/>
      <c r="L284" s="19"/>
    </row>
    <row r="285" spans="1:12" x14ac:dyDescent="0.25">
      <c r="A285" s="18"/>
      <c r="B285" s="19"/>
      <c r="C285" s="19"/>
      <c r="D285" s="19"/>
      <c r="E285" s="19"/>
      <c r="F285" s="20"/>
      <c r="G285" s="19"/>
      <c r="H285" s="19"/>
      <c r="I285" s="21">
        <f>IF($C285="","",IF($E285&lt;&gt;"Won","",IF($G285="% of deal",ROUND($F285*$H285/100,2),IF($G285="Flat fee",$H285,""))))</f>
      </c>
      <c r="J285" s="19"/>
      <c r="K285" s="18"/>
      <c r="L285" s="19"/>
    </row>
    <row r="286" spans="1:12" x14ac:dyDescent="0.25">
      <c r="A286" s="18"/>
      <c r="B286" s="19"/>
      <c r="C286" s="19"/>
      <c r="D286" s="19"/>
      <c r="E286" s="19"/>
      <c r="F286" s="20"/>
      <c r="G286" s="19"/>
      <c r="H286" s="19"/>
      <c r="I286" s="21">
        <f>IF($C286="","",IF($E286&lt;&gt;"Won","",IF($G286="% of deal",ROUND($F286*$H286/100,2),IF($G286="Flat fee",$H286,""))))</f>
      </c>
      <c r="J286" s="19"/>
      <c r="K286" s="18"/>
      <c r="L286" s="19"/>
    </row>
    <row r="287" spans="1:12" x14ac:dyDescent="0.25">
      <c r="A287" s="18"/>
      <c r="B287" s="19"/>
      <c r="C287" s="19"/>
      <c r="D287" s="19"/>
      <c r="E287" s="19"/>
      <c r="F287" s="20"/>
      <c r="G287" s="19"/>
      <c r="H287" s="19"/>
      <c r="I287" s="21">
        <f>IF($C287="","",IF($E287&lt;&gt;"Won","",IF($G287="% of deal",ROUND($F287*$H287/100,2),IF($G287="Flat fee",$H287,""))))</f>
      </c>
      <c r="J287" s="19"/>
      <c r="K287" s="18"/>
      <c r="L287" s="19"/>
    </row>
    <row r="288" spans="1:12" x14ac:dyDescent="0.25">
      <c r="A288" s="18"/>
      <c r="B288" s="19"/>
      <c r="C288" s="19"/>
      <c r="D288" s="19"/>
      <c r="E288" s="19"/>
      <c r="F288" s="20"/>
      <c r="G288" s="19"/>
      <c r="H288" s="19"/>
      <c r="I288" s="21">
        <f>IF($C288="","",IF($E288&lt;&gt;"Won","",IF($G288="% of deal",ROUND($F288*$H288/100,2),IF($G288="Flat fee",$H288,""))))</f>
      </c>
      <c r="J288" s="19"/>
      <c r="K288" s="18"/>
      <c r="L288" s="19"/>
    </row>
    <row r="289" spans="1:12" x14ac:dyDescent="0.25">
      <c r="A289" s="18"/>
      <c r="B289" s="19"/>
      <c r="C289" s="19"/>
      <c r="D289" s="19"/>
      <c r="E289" s="19"/>
      <c r="F289" s="20"/>
      <c r="G289" s="19"/>
      <c r="H289" s="19"/>
      <c r="I289" s="21">
        <f>IF($C289="","",IF($E289&lt;&gt;"Won","",IF($G289="% of deal",ROUND($F289*$H289/100,2),IF($G289="Flat fee",$H289,""))))</f>
      </c>
      <c r="J289" s="19"/>
      <c r="K289" s="18"/>
      <c r="L289" s="19"/>
    </row>
    <row r="290" spans="1:12" x14ac:dyDescent="0.25">
      <c r="A290" s="18"/>
      <c r="B290" s="19"/>
      <c r="C290" s="19"/>
      <c r="D290" s="19"/>
      <c r="E290" s="19"/>
      <c r="F290" s="20"/>
      <c r="G290" s="19"/>
      <c r="H290" s="19"/>
      <c r="I290" s="21">
        <f>IF($C290="","",IF($E290&lt;&gt;"Won","",IF($G290="% of deal",ROUND($F290*$H290/100,2),IF($G290="Flat fee",$H290,""))))</f>
      </c>
      <c r="J290" s="19"/>
      <c r="K290" s="18"/>
      <c r="L290" s="19"/>
    </row>
    <row r="291" spans="1:12" x14ac:dyDescent="0.25">
      <c r="A291" s="18"/>
      <c r="B291" s="19"/>
      <c r="C291" s="19"/>
      <c r="D291" s="19"/>
      <c r="E291" s="19"/>
      <c r="F291" s="20"/>
      <c r="G291" s="19"/>
      <c r="H291" s="19"/>
      <c r="I291" s="21">
        <f>IF($C291="","",IF($E291&lt;&gt;"Won","",IF($G291="% of deal",ROUND($F291*$H291/100,2),IF($G291="Flat fee",$H291,""))))</f>
      </c>
      <c r="J291" s="19"/>
      <c r="K291" s="18"/>
      <c r="L291" s="19"/>
    </row>
    <row r="292" spans="1:12" x14ac:dyDescent="0.25">
      <c r="A292" s="18"/>
      <c r="B292" s="19"/>
      <c r="C292" s="19"/>
      <c r="D292" s="19"/>
      <c r="E292" s="19"/>
      <c r="F292" s="20"/>
      <c r="G292" s="19"/>
      <c r="H292" s="19"/>
      <c r="I292" s="21">
        <f>IF($C292="","",IF($E292&lt;&gt;"Won","",IF($G292="% of deal",ROUND($F292*$H292/100,2),IF($G292="Flat fee",$H292,""))))</f>
      </c>
      <c r="J292" s="19"/>
      <c r="K292" s="18"/>
      <c r="L292" s="19"/>
    </row>
    <row r="293" spans="1:12" x14ac:dyDescent="0.25">
      <c r="A293" s="18"/>
      <c r="B293" s="19"/>
      <c r="C293" s="19"/>
      <c r="D293" s="19"/>
      <c r="E293" s="19"/>
      <c r="F293" s="20"/>
      <c r="G293" s="19"/>
      <c r="H293" s="19"/>
      <c r="I293" s="21">
        <f>IF($C293="","",IF($E293&lt;&gt;"Won","",IF($G293="% of deal",ROUND($F293*$H293/100,2),IF($G293="Flat fee",$H293,""))))</f>
      </c>
      <c r="J293" s="19"/>
      <c r="K293" s="18"/>
      <c r="L293" s="19"/>
    </row>
    <row r="294" spans="1:12" x14ac:dyDescent="0.25">
      <c r="A294" s="18"/>
      <c r="B294" s="19"/>
      <c r="C294" s="19"/>
      <c r="D294" s="19"/>
      <c r="E294" s="19"/>
      <c r="F294" s="20"/>
      <c r="G294" s="19"/>
      <c r="H294" s="19"/>
      <c r="I294" s="21">
        <f>IF($C294="","",IF($E294&lt;&gt;"Won","",IF($G294="% of deal",ROUND($F294*$H294/100,2),IF($G294="Flat fee",$H294,""))))</f>
      </c>
      <c r="J294" s="19"/>
      <c r="K294" s="18"/>
      <c r="L294" s="19"/>
    </row>
    <row r="295" spans="1:12" x14ac:dyDescent="0.25">
      <c r="A295" s="18"/>
      <c r="B295" s="19"/>
      <c r="C295" s="19"/>
      <c r="D295" s="19"/>
      <c r="E295" s="19"/>
      <c r="F295" s="20"/>
      <c r="G295" s="19"/>
      <c r="H295" s="19"/>
      <c r="I295" s="21">
        <f>IF($C295="","",IF($E295&lt;&gt;"Won","",IF($G295="% of deal",ROUND($F295*$H295/100,2),IF($G295="Flat fee",$H295,""))))</f>
      </c>
      <c r="J295" s="19"/>
      <c r="K295" s="18"/>
      <c r="L295" s="19"/>
    </row>
    <row r="296" spans="1:12" x14ac:dyDescent="0.25">
      <c r="A296" s="18"/>
      <c r="B296" s="19"/>
      <c r="C296" s="19"/>
      <c r="D296" s="19"/>
      <c r="E296" s="19"/>
      <c r="F296" s="20"/>
      <c r="G296" s="19"/>
      <c r="H296" s="19"/>
      <c r="I296" s="21">
        <f>IF($C296="","",IF($E296&lt;&gt;"Won","",IF($G296="% of deal",ROUND($F296*$H296/100,2),IF($G296="Flat fee",$H296,""))))</f>
      </c>
      <c r="J296" s="19"/>
      <c r="K296" s="18"/>
      <c r="L296" s="19"/>
    </row>
    <row r="297" spans="1:12" x14ac:dyDescent="0.25">
      <c r="A297" s="18"/>
      <c r="B297" s="19"/>
      <c r="C297" s="19"/>
      <c r="D297" s="19"/>
      <c r="E297" s="19"/>
      <c r="F297" s="20"/>
      <c r="G297" s="19"/>
      <c r="H297" s="19"/>
      <c r="I297" s="21">
        <f>IF($C297="","",IF($E297&lt;&gt;"Won","",IF($G297="% of deal",ROUND($F297*$H297/100,2),IF($G297="Flat fee",$H297,""))))</f>
      </c>
      <c r="J297" s="19"/>
      <c r="K297" s="18"/>
      <c r="L297" s="19"/>
    </row>
    <row r="298" spans="1:12" x14ac:dyDescent="0.25">
      <c r="A298" s="18"/>
      <c r="B298" s="19"/>
      <c r="C298" s="19"/>
      <c r="D298" s="19"/>
      <c r="E298" s="19"/>
      <c r="F298" s="20"/>
      <c r="G298" s="19"/>
      <c r="H298" s="19"/>
      <c r="I298" s="21">
        <f>IF($C298="","",IF($E298&lt;&gt;"Won","",IF($G298="% of deal",ROUND($F298*$H298/100,2),IF($G298="Flat fee",$H298,""))))</f>
      </c>
      <c r="J298" s="19"/>
      <c r="K298" s="18"/>
      <c r="L298" s="19"/>
    </row>
    <row r="299" spans="1:12" x14ac:dyDescent="0.25">
      <c r="A299" s="18"/>
      <c r="B299" s="19"/>
      <c r="C299" s="19"/>
      <c r="D299" s="19"/>
      <c r="E299" s="19"/>
      <c r="F299" s="20"/>
      <c r="G299" s="19"/>
      <c r="H299" s="19"/>
      <c r="I299" s="21">
        <f>IF($C299="","",IF($E299&lt;&gt;"Won","",IF($G299="% of deal",ROUND($F299*$H299/100,2),IF($G299="Flat fee",$H299,""))))</f>
      </c>
      <c r="J299" s="19"/>
      <c r="K299" s="18"/>
      <c r="L299" s="19"/>
    </row>
    <row r="300" spans="1:12" x14ac:dyDescent="0.25">
      <c r="A300" s="18"/>
      <c r="B300" s="19"/>
      <c r="C300" s="19"/>
      <c r="D300" s="19"/>
      <c r="E300" s="19"/>
      <c r="F300" s="20"/>
      <c r="G300" s="19"/>
      <c r="H300" s="19"/>
      <c r="I300" s="21">
        <f>IF($C300="","",IF($E300&lt;&gt;"Won","",IF($G300="% of deal",ROUND($F300*$H300/100,2),IF($G300="Flat fee",$H300,""))))</f>
      </c>
      <c r="J300" s="19"/>
      <c r="K300" s="18"/>
      <c r="L300" s="19"/>
    </row>
    <row r="301" spans="1:12" x14ac:dyDescent="0.25">
      <c r="A301" s="18"/>
      <c r="B301" s="19"/>
      <c r="C301" s="19"/>
      <c r="D301" s="19"/>
      <c r="E301" s="19"/>
      <c r="F301" s="20"/>
      <c r="G301" s="19"/>
      <c r="H301" s="19"/>
      <c r="I301" s="21">
        <f>IF($C301="","",IF($E301&lt;&gt;"Won","",IF($G301="% of deal",ROUND($F301*$H301/100,2),IF($G301="Flat fee",$H301,""))))</f>
      </c>
      <c r="J301" s="19"/>
      <c r="K301" s="18"/>
      <c r="L301" s="19"/>
    </row>
    <row r="302" spans="1:12" x14ac:dyDescent="0.25">
      <c r="A302" s="18"/>
      <c r="B302" s="19"/>
      <c r="C302" s="19"/>
      <c r="D302" s="19"/>
      <c r="E302" s="19"/>
      <c r="F302" s="20"/>
      <c r="G302" s="19"/>
      <c r="H302" s="19"/>
      <c r="I302" s="21">
        <f>IF($C302="","",IF($E302&lt;&gt;"Won","",IF($G302="% of deal",ROUND($F302*$H302/100,2),IF($G302="Flat fee",$H302,""))))</f>
      </c>
      <c r="J302" s="19"/>
      <c r="K302" s="18"/>
      <c r="L302" s="19"/>
    </row>
    <row r="303" spans="1:12" x14ac:dyDescent="0.25">
      <c r="A303" s="18"/>
      <c r="B303" s="19"/>
      <c r="C303" s="19"/>
      <c r="D303" s="19"/>
      <c r="E303" s="19"/>
      <c r="F303" s="20"/>
      <c r="G303" s="19"/>
      <c r="H303" s="19"/>
      <c r="I303" s="21">
        <f>IF($C303="","",IF($E303&lt;&gt;"Won","",IF($G303="% of deal",ROUND($F303*$H303/100,2),IF($G303="Flat fee",$H303,""))))</f>
      </c>
      <c r="J303" s="19"/>
      <c r="K303" s="18"/>
      <c r="L303" s="19"/>
    </row>
    <row r="304" spans="1:12" x14ac:dyDescent="0.25">
      <c r="A304" s="18"/>
      <c r="B304" s="19"/>
      <c r="C304" s="19"/>
      <c r="D304" s="19"/>
      <c r="E304" s="19"/>
      <c r="F304" s="20"/>
      <c r="G304" s="19"/>
      <c r="H304" s="19"/>
      <c r="I304" s="21">
        <f>IF($C304="","",IF($E304&lt;&gt;"Won","",IF($G304="% of deal",ROUND($F304*$H304/100,2),IF($G304="Flat fee",$H304,""))))</f>
      </c>
      <c r="J304" s="19"/>
      <c r="K304" s="18"/>
      <c r="L304" s="19"/>
    </row>
    <row r="305" spans="1:12" x14ac:dyDescent="0.25">
      <c r="A305" s="18"/>
      <c r="B305" s="19"/>
      <c r="C305" s="19"/>
      <c r="D305" s="19"/>
      <c r="E305" s="19"/>
      <c r="F305" s="20"/>
      <c r="G305" s="19"/>
      <c r="H305" s="19"/>
      <c r="I305" s="21">
        <f>IF($C305="","",IF($E305&lt;&gt;"Won","",IF($G305="% of deal",ROUND($F305*$H305/100,2),IF($G305="Flat fee",$H305,""))))</f>
      </c>
      <c r="J305" s="19"/>
      <c r="K305" s="18"/>
      <c r="L305" s="19"/>
    </row>
    <row r="306" spans="1:12" x14ac:dyDescent="0.25">
      <c r="A306" s="18"/>
      <c r="B306" s="19"/>
      <c r="C306" s="19"/>
      <c r="D306" s="19"/>
      <c r="E306" s="19"/>
      <c r="F306" s="20"/>
      <c r="G306" s="19"/>
      <c r="H306" s="19"/>
      <c r="I306" s="21">
        <f>IF($C306="","",IF($E306&lt;&gt;"Won","",IF($G306="% of deal",ROUND($F306*$H306/100,2),IF($G306="Flat fee",$H306,""))))</f>
      </c>
      <c r="J306" s="19"/>
      <c r="K306" s="18"/>
      <c r="L306" s="19"/>
    </row>
    <row r="307" spans="1:12" x14ac:dyDescent="0.25">
      <c r="A307" s="18"/>
      <c r="B307" s="19"/>
      <c r="C307" s="19"/>
      <c r="D307" s="19"/>
      <c r="E307" s="19"/>
      <c r="F307" s="20"/>
      <c r="G307" s="19"/>
      <c r="H307" s="19"/>
      <c r="I307" s="21">
        <f>IF($C307="","",IF($E307&lt;&gt;"Won","",IF($G307="% of deal",ROUND($F307*$H307/100,2),IF($G307="Flat fee",$H307,""))))</f>
      </c>
      <c r="J307" s="19"/>
      <c r="K307" s="18"/>
      <c r="L307" s="19"/>
    </row>
    <row r="308" spans="1:12" x14ac:dyDescent="0.25">
      <c r="A308" s="18"/>
      <c r="B308" s="19"/>
      <c r="C308" s="19"/>
      <c r="D308" s="19"/>
      <c r="E308" s="19"/>
      <c r="F308" s="20"/>
      <c r="G308" s="19"/>
      <c r="H308" s="19"/>
      <c r="I308" s="21">
        <f>IF($C308="","",IF($E308&lt;&gt;"Won","",IF($G308="% of deal",ROUND($F308*$H308/100,2),IF($G308="Flat fee",$H308,""))))</f>
      </c>
      <c r="J308" s="19"/>
      <c r="K308" s="18"/>
      <c r="L308" s="19"/>
    </row>
    <row r="309" spans="1:12" x14ac:dyDescent="0.25">
      <c r="A309" s="18"/>
      <c r="B309" s="19"/>
      <c r="C309" s="19"/>
      <c r="D309" s="19"/>
      <c r="E309" s="19"/>
      <c r="F309" s="20"/>
      <c r="G309" s="19"/>
      <c r="H309" s="19"/>
      <c r="I309" s="21">
        <f>IF($C309="","",IF($E309&lt;&gt;"Won","",IF($G309="% of deal",ROUND($F309*$H309/100,2),IF($G309="Flat fee",$H309,""))))</f>
      </c>
      <c r="J309" s="19"/>
      <c r="K309" s="18"/>
      <c r="L309" s="19"/>
    </row>
    <row r="310" spans="1:12" x14ac:dyDescent="0.25">
      <c r="A310" s="18"/>
      <c r="B310" s="19"/>
      <c r="C310" s="19"/>
      <c r="D310" s="19"/>
      <c r="E310" s="19"/>
      <c r="F310" s="20"/>
      <c r="G310" s="19"/>
      <c r="H310" s="19"/>
      <c r="I310" s="21">
        <f>IF($C310="","",IF($E310&lt;&gt;"Won","",IF($G310="% of deal",ROUND($F310*$H310/100,2),IF($G310="Flat fee",$H310,""))))</f>
      </c>
      <c r="J310" s="19"/>
      <c r="K310" s="18"/>
      <c r="L310" s="19"/>
    </row>
    <row r="311" spans="1:12" x14ac:dyDescent="0.25">
      <c r="A311" s="18"/>
      <c r="B311" s="19"/>
      <c r="C311" s="19"/>
      <c r="D311" s="19"/>
      <c r="E311" s="19"/>
      <c r="F311" s="20"/>
      <c r="G311" s="19"/>
      <c r="H311" s="19"/>
      <c r="I311" s="21">
        <f>IF($C311="","",IF($E311&lt;&gt;"Won","",IF($G311="% of deal",ROUND($F311*$H311/100,2),IF($G311="Flat fee",$H311,""))))</f>
      </c>
      <c r="J311" s="19"/>
      <c r="K311" s="18"/>
      <c r="L311" s="19"/>
    </row>
    <row r="312" spans="1:12" x14ac:dyDescent="0.25">
      <c r="A312" s="18"/>
      <c r="B312" s="19"/>
      <c r="C312" s="19"/>
      <c r="D312" s="19"/>
      <c r="E312" s="19"/>
      <c r="F312" s="20"/>
      <c r="G312" s="19"/>
      <c r="H312" s="19"/>
      <c r="I312" s="21">
        <f>IF($C312="","",IF($E312&lt;&gt;"Won","",IF($G312="% of deal",ROUND($F312*$H312/100,2),IF($G312="Flat fee",$H312,""))))</f>
      </c>
      <c r="J312" s="19"/>
      <c r="K312" s="18"/>
      <c r="L312" s="19"/>
    </row>
    <row r="313" spans="1:12" x14ac:dyDescent="0.25">
      <c r="A313" s="18"/>
      <c r="B313" s="19"/>
      <c r="C313" s="19"/>
      <c r="D313" s="19"/>
      <c r="E313" s="19"/>
      <c r="F313" s="20"/>
      <c r="G313" s="19"/>
      <c r="H313" s="19"/>
      <c r="I313" s="21">
        <f>IF($C313="","",IF($E313&lt;&gt;"Won","",IF($G313="% of deal",ROUND($F313*$H313/100,2),IF($G313="Flat fee",$H313,""))))</f>
      </c>
      <c r="J313" s="19"/>
      <c r="K313" s="18"/>
      <c r="L313" s="19"/>
    </row>
    <row r="314" spans="1:12" x14ac:dyDescent="0.25">
      <c r="A314" s="18"/>
      <c r="B314" s="19"/>
      <c r="C314" s="19"/>
      <c r="D314" s="19"/>
      <c r="E314" s="19"/>
      <c r="F314" s="20"/>
      <c r="G314" s="19"/>
      <c r="H314" s="19"/>
      <c r="I314" s="21">
        <f>IF($C314="","",IF($E314&lt;&gt;"Won","",IF($G314="% of deal",ROUND($F314*$H314/100,2),IF($G314="Flat fee",$H314,""))))</f>
      </c>
      <c r="J314" s="19"/>
      <c r="K314" s="18"/>
      <c r="L314" s="19"/>
    </row>
    <row r="315" spans="1:12" x14ac:dyDescent="0.25">
      <c r="A315" s="18"/>
      <c r="B315" s="19"/>
      <c r="C315" s="19"/>
      <c r="D315" s="19"/>
      <c r="E315" s="19"/>
      <c r="F315" s="20"/>
      <c r="G315" s="19"/>
      <c r="H315" s="19"/>
      <c r="I315" s="21">
        <f>IF($C315="","",IF($E315&lt;&gt;"Won","",IF($G315="% of deal",ROUND($F315*$H315/100,2),IF($G315="Flat fee",$H315,""))))</f>
      </c>
      <c r="J315" s="19"/>
      <c r="K315" s="18"/>
      <c r="L315" s="19"/>
    </row>
    <row r="316" spans="1:12" x14ac:dyDescent="0.25">
      <c r="A316" s="18"/>
      <c r="B316" s="19"/>
      <c r="C316" s="19"/>
      <c r="D316" s="19"/>
      <c r="E316" s="19"/>
      <c r="F316" s="20"/>
      <c r="G316" s="19"/>
      <c r="H316" s="19"/>
      <c r="I316" s="21">
        <f>IF($C316="","",IF($E316&lt;&gt;"Won","",IF($G316="% of deal",ROUND($F316*$H316/100,2),IF($G316="Flat fee",$H316,""))))</f>
      </c>
      <c r="J316" s="19"/>
      <c r="K316" s="18"/>
      <c r="L316" s="19"/>
    </row>
    <row r="317" spans="1:12" x14ac:dyDescent="0.25">
      <c r="A317" s="18"/>
      <c r="B317" s="19"/>
      <c r="C317" s="19"/>
      <c r="D317" s="19"/>
      <c r="E317" s="19"/>
      <c r="F317" s="20"/>
      <c r="G317" s="19"/>
      <c r="H317" s="19"/>
      <c r="I317" s="21">
        <f>IF($C317="","",IF($E317&lt;&gt;"Won","",IF($G317="% of deal",ROUND($F317*$H317/100,2),IF($G317="Flat fee",$H317,""))))</f>
      </c>
      <c r="J317" s="19"/>
      <c r="K317" s="18"/>
      <c r="L317" s="19"/>
    </row>
    <row r="318" spans="1:12" x14ac:dyDescent="0.25">
      <c r="A318" s="18"/>
      <c r="B318" s="19"/>
      <c r="C318" s="19"/>
      <c r="D318" s="19"/>
      <c r="E318" s="19"/>
      <c r="F318" s="20"/>
      <c r="G318" s="19"/>
      <c r="H318" s="19"/>
      <c r="I318" s="21">
        <f>IF($C318="","",IF($E318&lt;&gt;"Won","",IF($G318="% of deal",ROUND($F318*$H318/100,2),IF($G318="Flat fee",$H318,""))))</f>
      </c>
      <c r="J318" s="19"/>
      <c r="K318" s="18"/>
      <c r="L318" s="19"/>
    </row>
    <row r="319" spans="1:12" x14ac:dyDescent="0.25">
      <c r="A319" s="18"/>
      <c r="B319" s="19"/>
      <c r="C319" s="19"/>
      <c r="D319" s="19"/>
      <c r="E319" s="19"/>
      <c r="F319" s="20"/>
      <c r="G319" s="19"/>
      <c r="H319" s="19"/>
      <c r="I319" s="21">
        <f>IF($C319="","",IF($E319&lt;&gt;"Won","",IF($G319="% of deal",ROUND($F319*$H319/100,2),IF($G319="Flat fee",$H319,""))))</f>
      </c>
      <c r="J319" s="19"/>
      <c r="K319" s="18"/>
      <c r="L319" s="19"/>
    </row>
    <row r="320" spans="1:12" x14ac:dyDescent="0.25">
      <c r="A320" s="18"/>
      <c r="B320" s="19"/>
      <c r="C320" s="19"/>
      <c r="D320" s="19"/>
      <c r="E320" s="19"/>
      <c r="F320" s="20"/>
      <c r="G320" s="19"/>
      <c r="H320" s="19"/>
      <c r="I320" s="21">
        <f>IF($C320="","",IF($E320&lt;&gt;"Won","",IF($G320="% of deal",ROUND($F320*$H320/100,2),IF($G320="Flat fee",$H320,""))))</f>
      </c>
      <c r="J320" s="19"/>
      <c r="K320" s="18"/>
      <c r="L320" s="19"/>
    </row>
    <row r="321" spans="1:12" x14ac:dyDescent="0.25">
      <c r="A321" s="18"/>
      <c r="B321" s="19"/>
      <c r="C321" s="19"/>
      <c r="D321" s="19"/>
      <c r="E321" s="19"/>
      <c r="F321" s="20"/>
      <c r="G321" s="19"/>
      <c r="H321" s="19"/>
      <c r="I321" s="21">
        <f>IF($C321="","",IF($E321&lt;&gt;"Won","",IF($G321="% of deal",ROUND($F321*$H321/100,2),IF($G321="Flat fee",$H321,""))))</f>
      </c>
      <c r="J321" s="19"/>
      <c r="K321" s="18"/>
      <c r="L321" s="19"/>
    </row>
    <row r="322" spans="1:12" x14ac:dyDescent="0.25">
      <c r="A322" s="18"/>
      <c r="B322" s="19"/>
      <c r="C322" s="19"/>
      <c r="D322" s="19"/>
      <c r="E322" s="19"/>
      <c r="F322" s="20"/>
      <c r="G322" s="19"/>
      <c r="H322" s="19"/>
      <c r="I322" s="21">
        <f>IF($C322="","",IF($E322&lt;&gt;"Won","",IF($G322="% of deal",ROUND($F322*$H322/100,2),IF($G322="Flat fee",$H322,""))))</f>
      </c>
      <c r="J322" s="19"/>
      <c r="K322" s="18"/>
      <c r="L322" s="19"/>
    </row>
    <row r="323" spans="1:12" x14ac:dyDescent="0.25">
      <c r="A323" s="18"/>
      <c r="B323" s="19"/>
      <c r="C323" s="19"/>
      <c r="D323" s="19"/>
      <c r="E323" s="19"/>
      <c r="F323" s="20"/>
      <c r="G323" s="19"/>
      <c r="H323" s="19"/>
      <c r="I323" s="21">
        <f>IF($C323="","",IF($E323&lt;&gt;"Won","",IF($G323="% of deal",ROUND($F323*$H323/100,2),IF($G323="Flat fee",$H323,""))))</f>
      </c>
      <c r="J323" s="19"/>
      <c r="K323" s="18"/>
      <c r="L323" s="19"/>
    </row>
    <row r="324" spans="1:12" x14ac:dyDescent="0.25">
      <c r="A324" s="18"/>
      <c r="B324" s="19"/>
      <c r="C324" s="19"/>
      <c r="D324" s="19"/>
      <c r="E324" s="19"/>
      <c r="F324" s="20"/>
      <c r="G324" s="19"/>
      <c r="H324" s="19"/>
      <c r="I324" s="21">
        <f>IF($C324="","",IF($E324&lt;&gt;"Won","",IF($G324="% of deal",ROUND($F324*$H324/100,2),IF($G324="Flat fee",$H324,""))))</f>
      </c>
      <c r="J324" s="19"/>
      <c r="K324" s="18"/>
      <c r="L324" s="19"/>
    </row>
    <row r="325" spans="1:12" x14ac:dyDescent="0.25">
      <c r="A325" s="18"/>
      <c r="B325" s="19"/>
      <c r="C325" s="19"/>
      <c r="D325" s="19"/>
      <c r="E325" s="19"/>
      <c r="F325" s="20"/>
      <c r="G325" s="19"/>
      <c r="H325" s="19"/>
      <c r="I325" s="21">
        <f>IF($C325="","",IF($E325&lt;&gt;"Won","",IF($G325="% of deal",ROUND($F325*$H325/100,2),IF($G325="Flat fee",$H325,""))))</f>
      </c>
      <c r="J325" s="19"/>
      <c r="K325" s="18"/>
      <c r="L325" s="19"/>
    </row>
    <row r="326" spans="1:12" x14ac:dyDescent="0.25">
      <c r="A326" s="18"/>
      <c r="B326" s="19"/>
      <c r="C326" s="19"/>
      <c r="D326" s="19"/>
      <c r="E326" s="19"/>
      <c r="F326" s="20"/>
      <c r="G326" s="19"/>
      <c r="H326" s="19"/>
      <c r="I326" s="21">
        <f>IF($C326="","",IF($E326&lt;&gt;"Won","",IF($G326="% of deal",ROUND($F326*$H326/100,2),IF($G326="Flat fee",$H326,""))))</f>
      </c>
      <c r="J326" s="19"/>
      <c r="K326" s="18"/>
      <c r="L326" s="19"/>
    </row>
    <row r="327" spans="1:12" x14ac:dyDescent="0.25">
      <c r="A327" s="18"/>
      <c r="B327" s="19"/>
      <c r="C327" s="19"/>
      <c r="D327" s="19"/>
      <c r="E327" s="19"/>
      <c r="F327" s="20"/>
      <c r="G327" s="19"/>
      <c r="H327" s="19"/>
      <c r="I327" s="21">
        <f>IF($C327="","",IF($E327&lt;&gt;"Won","",IF($G327="% of deal",ROUND($F327*$H327/100,2),IF($G327="Flat fee",$H327,""))))</f>
      </c>
      <c r="J327" s="19"/>
      <c r="K327" s="18"/>
      <c r="L327" s="19"/>
    </row>
    <row r="328" spans="1:12" x14ac:dyDescent="0.25">
      <c r="A328" s="18"/>
      <c r="B328" s="19"/>
      <c r="C328" s="19"/>
      <c r="D328" s="19"/>
      <c r="E328" s="19"/>
      <c r="F328" s="20"/>
      <c r="G328" s="19"/>
      <c r="H328" s="19"/>
      <c r="I328" s="21">
        <f>IF($C328="","",IF($E328&lt;&gt;"Won","",IF($G328="% of deal",ROUND($F328*$H328/100,2),IF($G328="Flat fee",$H328,""))))</f>
      </c>
      <c r="J328" s="19"/>
      <c r="K328" s="18"/>
      <c r="L328" s="19"/>
    </row>
    <row r="329" spans="1:12" x14ac:dyDescent="0.25">
      <c r="A329" s="18"/>
      <c r="B329" s="19"/>
      <c r="C329" s="19"/>
      <c r="D329" s="19"/>
      <c r="E329" s="19"/>
      <c r="F329" s="20"/>
      <c r="G329" s="19"/>
      <c r="H329" s="19"/>
      <c r="I329" s="21">
        <f>IF($C329="","",IF($E329&lt;&gt;"Won","",IF($G329="% of deal",ROUND($F329*$H329/100,2),IF($G329="Flat fee",$H329,""))))</f>
      </c>
      <c r="J329" s="19"/>
      <c r="K329" s="18"/>
      <c r="L329" s="19"/>
    </row>
    <row r="330" spans="1:12" x14ac:dyDescent="0.25">
      <c r="A330" s="18"/>
      <c r="B330" s="19"/>
      <c r="C330" s="19"/>
      <c r="D330" s="19"/>
      <c r="E330" s="19"/>
      <c r="F330" s="20"/>
      <c r="G330" s="19"/>
      <c r="H330" s="19"/>
      <c r="I330" s="21">
        <f>IF($C330="","",IF($E330&lt;&gt;"Won","",IF($G330="% of deal",ROUND($F330*$H330/100,2),IF($G330="Flat fee",$H330,""))))</f>
      </c>
      <c r="J330" s="19"/>
      <c r="K330" s="18"/>
      <c r="L330" s="19"/>
    </row>
    <row r="331" spans="1:12" x14ac:dyDescent="0.25">
      <c r="A331" s="18"/>
      <c r="B331" s="19"/>
      <c r="C331" s="19"/>
      <c r="D331" s="19"/>
      <c r="E331" s="19"/>
      <c r="F331" s="20"/>
      <c r="G331" s="19"/>
      <c r="H331" s="19"/>
      <c r="I331" s="21">
        <f>IF($C331="","",IF($E331&lt;&gt;"Won","",IF($G331="% of deal",ROUND($F331*$H331/100,2),IF($G331="Flat fee",$H331,""))))</f>
      </c>
      <c r="J331" s="19"/>
      <c r="K331" s="18"/>
      <c r="L331" s="19"/>
    </row>
    <row r="332" spans="1:12" x14ac:dyDescent="0.25">
      <c r="A332" s="18"/>
      <c r="B332" s="19"/>
      <c r="C332" s="19"/>
      <c r="D332" s="19"/>
      <c r="E332" s="19"/>
      <c r="F332" s="20"/>
      <c r="G332" s="19"/>
      <c r="H332" s="19"/>
      <c r="I332" s="21">
        <f>IF($C332="","",IF($E332&lt;&gt;"Won","",IF($G332="% of deal",ROUND($F332*$H332/100,2),IF($G332="Flat fee",$H332,""))))</f>
      </c>
      <c r="J332" s="19"/>
      <c r="K332" s="18"/>
      <c r="L332" s="19"/>
    </row>
    <row r="333" spans="1:12" x14ac:dyDescent="0.25">
      <c r="A333" s="18"/>
      <c r="B333" s="19"/>
      <c r="C333" s="19"/>
      <c r="D333" s="19"/>
      <c r="E333" s="19"/>
      <c r="F333" s="20"/>
      <c r="G333" s="19"/>
      <c r="H333" s="19"/>
      <c r="I333" s="21">
        <f>IF($C333="","",IF($E333&lt;&gt;"Won","",IF($G333="% of deal",ROUND($F333*$H333/100,2),IF($G333="Flat fee",$H333,""))))</f>
      </c>
      <c r="J333" s="19"/>
      <c r="K333" s="18"/>
      <c r="L333" s="19"/>
    </row>
    <row r="334" spans="1:12" x14ac:dyDescent="0.25">
      <c r="A334" s="18"/>
      <c r="B334" s="19"/>
      <c r="C334" s="19"/>
      <c r="D334" s="19"/>
      <c r="E334" s="19"/>
      <c r="F334" s="20"/>
      <c r="G334" s="19"/>
      <c r="H334" s="19"/>
      <c r="I334" s="21">
        <f>IF($C334="","",IF($E334&lt;&gt;"Won","",IF($G334="% of deal",ROUND($F334*$H334/100,2),IF($G334="Flat fee",$H334,""))))</f>
      </c>
      <c r="J334" s="19"/>
      <c r="K334" s="18"/>
      <c r="L334" s="19"/>
    </row>
    <row r="335" spans="1:12" x14ac:dyDescent="0.25">
      <c r="A335" s="18"/>
      <c r="B335" s="19"/>
      <c r="C335" s="19"/>
      <c r="D335" s="19"/>
      <c r="E335" s="19"/>
      <c r="F335" s="20"/>
      <c r="G335" s="19"/>
      <c r="H335" s="19"/>
      <c r="I335" s="21">
        <f>IF($C335="","",IF($E335&lt;&gt;"Won","",IF($G335="% of deal",ROUND($F335*$H335/100,2),IF($G335="Flat fee",$H335,""))))</f>
      </c>
      <c r="J335" s="19"/>
      <c r="K335" s="18"/>
      <c r="L335" s="19"/>
    </row>
    <row r="336" spans="1:12" x14ac:dyDescent="0.25">
      <c r="A336" s="18"/>
      <c r="B336" s="19"/>
      <c r="C336" s="19"/>
      <c r="D336" s="19"/>
      <c r="E336" s="19"/>
      <c r="F336" s="20"/>
      <c r="G336" s="19"/>
      <c r="H336" s="19"/>
      <c r="I336" s="21">
        <f>IF($C336="","",IF($E336&lt;&gt;"Won","",IF($G336="% of deal",ROUND($F336*$H336/100,2),IF($G336="Flat fee",$H336,""))))</f>
      </c>
      <c r="J336" s="19"/>
      <c r="K336" s="18"/>
      <c r="L336" s="19"/>
    </row>
    <row r="337" spans="1:12" x14ac:dyDescent="0.25">
      <c r="A337" s="18"/>
      <c r="B337" s="19"/>
      <c r="C337" s="19"/>
      <c r="D337" s="19"/>
      <c r="E337" s="19"/>
      <c r="F337" s="20"/>
      <c r="G337" s="19"/>
      <c r="H337" s="19"/>
      <c r="I337" s="21">
        <f>IF($C337="","",IF($E337&lt;&gt;"Won","",IF($G337="% of deal",ROUND($F337*$H337/100,2),IF($G337="Flat fee",$H337,""))))</f>
      </c>
      <c r="J337" s="19"/>
      <c r="K337" s="18"/>
      <c r="L337" s="19"/>
    </row>
    <row r="338" spans="1:12" x14ac:dyDescent="0.25">
      <c r="A338" s="18"/>
      <c r="B338" s="19"/>
      <c r="C338" s="19"/>
      <c r="D338" s="19"/>
      <c r="E338" s="19"/>
      <c r="F338" s="20"/>
      <c r="G338" s="19"/>
      <c r="H338" s="19"/>
      <c r="I338" s="21">
        <f>IF($C338="","",IF($E338&lt;&gt;"Won","",IF($G338="% of deal",ROUND($F338*$H338/100,2),IF($G338="Flat fee",$H338,""))))</f>
      </c>
      <c r="J338" s="19"/>
      <c r="K338" s="18"/>
      <c r="L338" s="19"/>
    </row>
    <row r="339" spans="1:12" x14ac:dyDescent="0.25">
      <c r="A339" s="18"/>
      <c r="B339" s="19"/>
      <c r="C339" s="19"/>
      <c r="D339" s="19"/>
      <c r="E339" s="19"/>
      <c r="F339" s="20"/>
      <c r="G339" s="19"/>
      <c r="H339" s="19"/>
      <c r="I339" s="21">
        <f>IF($C339="","",IF($E339&lt;&gt;"Won","",IF($G339="% of deal",ROUND($F339*$H339/100,2),IF($G339="Flat fee",$H339,""))))</f>
      </c>
      <c r="J339" s="19"/>
      <c r="K339" s="18"/>
      <c r="L339" s="19"/>
    </row>
    <row r="340" spans="1:12" x14ac:dyDescent="0.25">
      <c r="A340" s="18"/>
      <c r="B340" s="19"/>
      <c r="C340" s="19"/>
      <c r="D340" s="19"/>
      <c r="E340" s="19"/>
      <c r="F340" s="20"/>
      <c r="G340" s="19"/>
      <c r="H340" s="19"/>
      <c r="I340" s="21">
        <f>IF($C340="","",IF($E340&lt;&gt;"Won","",IF($G340="% of deal",ROUND($F340*$H340/100,2),IF($G340="Flat fee",$H340,""))))</f>
      </c>
      <c r="J340" s="19"/>
      <c r="K340" s="18"/>
      <c r="L340" s="19"/>
    </row>
    <row r="341" spans="1:12" x14ac:dyDescent="0.25">
      <c r="A341" s="18"/>
      <c r="B341" s="19"/>
      <c r="C341" s="19"/>
      <c r="D341" s="19"/>
      <c r="E341" s="19"/>
      <c r="F341" s="20"/>
      <c r="G341" s="19"/>
      <c r="H341" s="19"/>
      <c r="I341" s="21">
        <f>IF($C341="","",IF($E341&lt;&gt;"Won","",IF($G341="% of deal",ROUND($F341*$H341/100,2),IF($G341="Flat fee",$H341,""))))</f>
      </c>
      <c r="J341" s="19"/>
      <c r="K341" s="18"/>
      <c r="L341" s="19"/>
    </row>
    <row r="342" spans="1:12" x14ac:dyDescent="0.25">
      <c r="A342" s="18"/>
      <c r="B342" s="19"/>
      <c r="C342" s="19"/>
      <c r="D342" s="19"/>
      <c r="E342" s="19"/>
      <c r="F342" s="20"/>
      <c r="G342" s="19"/>
      <c r="H342" s="19"/>
      <c r="I342" s="21">
        <f>IF($C342="","",IF($E342&lt;&gt;"Won","",IF($G342="% of deal",ROUND($F342*$H342/100,2),IF($G342="Flat fee",$H342,""))))</f>
      </c>
      <c r="J342" s="19"/>
      <c r="K342" s="18"/>
      <c r="L342" s="19"/>
    </row>
    <row r="343" spans="1:12" x14ac:dyDescent="0.25">
      <c r="A343" s="18"/>
      <c r="B343" s="19"/>
      <c r="C343" s="19"/>
      <c r="D343" s="19"/>
      <c r="E343" s="19"/>
      <c r="F343" s="20"/>
      <c r="G343" s="19"/>
      <c r="H343" s="19"/>
      <c r="I343" s="21">
        <f>IF($C343="","",IF($E343&lt;&gt;"Won","",IF($G343="% of deal",ROUND($F343*$H343/100,2),IF($G343="Flat fee",$H343,""))))</f>
      </c>
      <c r="J343" s="19"/>
      <c r="K343" s="18"/>
      <c r="L343" s="19"/>
    </row>
    <row r="344" spans="1:12" x14ac:dyDescent="0.25">
      <c r="A344" s="18"/>
      <c r="B344" s="19"/>
      <c r="C344" s="19"/>
      <c r="D344" s="19"/>
      <c r="E344" s="19"/>
      <c r="F344" s="20"/>
      <c r="G344" s="19"/>
      <c r="H344" s="19"/>
      <c r="I344" s="21">
        <f>IF($C344="","",IF($E344&lt;&gt;"Won","",IF($G344="% of deal",ROUND($F344*$H344/100,2),IF($G344="Flat fee",$H344,""))))</f>
      </c>
      <c r="J344" s="19"/>
      <c r="K344" s="18"/>
      <c r="L344" s="19"/>
    </row>
    <row r="345" spans="1:12" x14ac:dyDescent="0.25">
      <c r="A345" s="18"/>
      <c r="B345" s="19"/>
      <c r="C345" s="19"/>
      <c r="D345" s="19"/>
      <c r="E345" s="19"/>
      <c r="F345" s="20"/>
      <c r="G345" s="19"/>
      <c r="H345" s="19"/>
      <c r="I345" s="21">
        <f>IF($C345="","",IF($E345&lt;&gt;"Won","",IF($G345="% of deal",ROUND($F345*$H345/100,2),IF($G345="Flat fee",$H345,""))))</f>
      </c>
      <c r="J345" s="19"/>
      <c r="K345" s="18"/>
      <c r="L345" s="19"/>
    </row>
    <row r="346" spans="1:12" x14ac:dyDescent="0.25">
      <c r="A346" s="18"/>
      <c r="B346" s="19"/>
      <c r="C346" s="19"/>
      <c r="D346" s="19"/>
      <c r="E346" s="19"/>
      <c r="F346" s="20"/>
      <c r="G346" s="19"/>
      <c r="H346" s="19"/>
      <c r="I346" s="21">
        <f>IF($C346="","",IF($E346&lt;&gt;"Won","",IF($G346="% of deal",ROUND($F346*$H346/100,2),IF($G346="Flat fee",$H346,""))))</f>
      </c>
      <c r="J346" s="19"/>
      <c r="K346" s="18"/>
      <c r="L346" s="19"/>
    </row>
    <row r="347" spans="1:12" x14ac:dyDescent="0.25">
      <c r="A347" s="18"/>
      <c r="B347" s="19"/>
      <c r="C347" s="19"/>
      <c r="D347" s="19"/>
      <c r="E347" s="19"/>
      <c r="F347" s="20"/>
      <c r="G347" s="19"/>
      <c r="H347" s="19"/>
      <c r="I347" s="21">
        <f>IF($C347="","",IF($E347&lt;&gt;"Won","",IF($G347="% of deal",ROUND($F347*$H347/100,2),IF($G347="Flat fee",$H347,""))))</f>
      </c>
      <c r="J347" s="19"/>
      <c r="K347" s="18"/>
      <c r="L347" s="19"/>
    </row>
    <row r="348" spans="1:12" x14ac:dyDescent="0.25">
      <c r="A348" s="18"/>
      <c r="B348" s="19"/>
      <c r="C348" s="19"/>
      <c r="D348" s="19"/>
      <c r="E348" s="19"/>
      <c r="F348" s="20"/>
      <c r="G348" s="19"/>
      <c r="H348" s="19"/>
      <c r="I348" s="21">
        <f>IF($C348="","",IF($E348&lt;&gt;"Won","",IF($G348="% of deal",ROUND($F348*$H348/100,2),IF($G348="Flat fee",$H348,""))))</f>
      </c>
      <c r="J348" s="19"/>
      <c r="K348" s="18"/>
      <c r="L348" s="19"/>
    </row>
    <row r="349" spans="1:12" x14ac:dyDescent="0.25">
      <c r="A349" s="18"/>
      <c r="B349" s="19"/>
      <c r="C349" s="19"/>
      <c r="D349" s="19"/>
      <c r="E349" s="19"/>
      <c r="F349" s="20"/>
      <c r="G349" s="19"/>
      <c r="H349" s="19"/>
      <c r="I349" s="21">
        <f>IF($C349="","",IF($E349&lt;&gt;"Won","",IF($G349="% of deal",ROUND($F349*$H349/100,2),IF($G349="Flat fee",$H349,""))))</f>
      </c>
      <c r="J349" s="19"/>
      <c r="K349" s="18"/>
      <c r="L349" s="19"/>
    </row>
    <row r="350" spans="1:12" x14ac:dyDescent="0.25">
      <c r="A350" s="18"/>
      <c r="B350" s="19"/>
      <c r="C350" s="19"/>
      <c r="D350" s="19"/>
      <c r="E350" s="19"/>
      <c r="F350" s="20"/>
      <c r="G350" s="19"/>
      <c r="H350" s="19"/>
      <c r="I350" s="21">
        <f>IF($C350="","",IF($E350&lt;&gt;"Won","",IF($G350="% of deal",ROUND($F350*$H350/100,2),IF($G350="Flat fee",$H350,""))))</f>
      </c>
      <c r="J350" s="19"/>
      <c r="K350" s="18"/>
      <c r="L350" s="19"/>
    </row>
    <row r="351" spans="1:12" x14ac:dyDescent="0.25">
      <c r="A351" s="18"/>
      <c r="B351" s="19"/>
      <c r="C351" s="19"/>
      <c r="D351" s="19"/>
      <c r="E351" s="19"/>
      <c r="F351" s="20"/>
      <c r="G351" s="19"/>
      <c r="H351" s="19"/>
      <c r="I351" s="21">
        <f>IF($C351="","",IF($E351&lt;&gt;"Won","",IF($G351="% of deal",ROUND($F351*$H351/100,2),IF($G351="Flat fee",$H351,""))))</f>
      </c>
      <c r="J351" s="19"/>
      <c r="K351" s="18"/>
      <c r="L351" s="19"/>
    </row>
    <row r="352" spans="1:12" x14ac:dyDescent="0.25">
      <c r="A352" s="18"/>
      <c r="B352" s="19"/>
      <c r="C352" s="19"/>
      <c r="D352" s="19"/>
      <c r="E352" s="19"/>
      <c r="F352" s="20"/>
      <c r="G352" s="19"/>
      <c r="H352" s="19"/>
      <c r="I352" s="21">
        <f>IF($C352="","",IF($E352&lt;&gt;"Won","",IF($G352="% of deal",ROUND($F352*$H352/100,2),IF($G352="Flat fee",$H352,""))))</f>
      </c>
      <c r="J352" s="19"/>
      <c r="K352" s="18"/>
      <c r="L352" s="19"/>
    </row>
    <row r="353" spans="1:12" x14ac:dyDescent="0.25">
      <c r="A353" s="18"/>
      <c r="B353" s="19"/>
      <c r="C353" s="19"/>
      <c r="D353" s="19"/>
      <c r="E353" s="19"/>
      <c r="F353" s="20"/>
      <c r="G353" s="19"/>
      <c r="H353" s="19"/>
      <c r="I353" s="21">
        <f>IF($C353="","",IF($E353&lt;&gt;"Won","",IF($G353="% of deal",ROUND($F353*$H353/100,2),IF($G353="Flat fee",$H353,""))))</f>
      </c>
      <c r="J353" s="19"/>
      <c r="K353" s="18"/>
      <c r="L353" s="19"/>
    </row>
    <row r="354" spans="1:12" x14ac:dyDescent="0.25">
      <c r="A354" s="18"/>
      <c r="B354" s="19"/>
      <c r="C354" s="19"/>
      <c r="D354" s="19"/>
      <c r="E354" s="19"/>
      <c r="F354" s="20"/>
      <c r="G354" s="19"/>
      <c r="H354" s="19"/>
      <c r="I354" s="21">
        <f>IF($C354="","",IF($E354&lt;&gt;"Won","",IF($G354="% of deal",ROUND($F354*$H354/100,2),IF($G354="Flat fee",$H354,""))))</f>
      </c>
      <c r="J354" s="19"/>
      <c r="K354" s="18"/>
      <c r="L354" s="19"/>
    </row>
    <row r="355" spans="1:12" x14ac:dyDescent="0.25">
      <c r="A355" s="18"/>
      <c r="B355" s="19"/>
      <c r="C355" s="19"/>
      <c r="D355" s="19"/>
      <c r="E355" s="19"/>
      <c r="F355" s="20"/>
      <c r="G355" s="19"/>
      <c r="H355" s="19"/>
      <c r="I355" s="21">
        <f>IF($C355="","",IF($E355&lt;&gt;"Won","",IF($G355="% of deal",ROUND($F355*$H355/100,2),IF($G355="Flat fee",$H355,""))))</f>
      </c>
      <c r="J355" s="19"/>
      <c r="K355" s="18"/>
      <c r="L355" s="19"/>
    </row>
    <row r="356" spans="1:12" x14ac:dyDescent="0.25">
      <c r="A356" s="18"/>
      <c r="B356" s="19"/>
      <c r="C356" s="19"/>
      <c r="D356" s="19"/>
      <c r="E356" s="19"/>
      <c r="F356" s="20"/>
      <c r="G356" s="19"/>
      <c r="H356" s="19"/>
      <c r="I356" s="21">
        <f>IF($C356="","",IF($E356&lt;&gt;"Won","",IF($G356="% of deal",ROUND($F356*$H356/100,2),IF($G356="Flat fee",$H356,""))))</f>
      </c>
      <c r="J356" s="19"/>
      <c r="K356" s="18"/>
      <c r="L356" s="19"/>
    </row>
    <row r="357" spans="1:12" x14ac:dyDescent="0.25">
      <c r="A357" s="18"/>
      <c r="B357" s="19"/>
      <c r="C357" s="19"/>
      <c r="D357" s="19"/>
      <c r="E357" s="19"/>
      <c r="F357" s="20"/>
      <c r="G357" s="19"/>
      <c r="H357" s="19"/>
      <c r="I357" s="21">
        <f>IF($C357="","",IF($E357&lt;&gt;"Won","",IF($G357="% of deal",ROUND($F357*$H357/100,2),IF($G357="Flat fee",$H357,""))))</f>
      </c>
      <c r="J357" s="19"/>
      <c r="K357" s="18"/>
      <c r="L357" s="19"/>
    </row>
    <row r="358" spans="1:12" x14ac:dyDescent="0.25">
      <c r="A358" s="18"/>
      <c r="B358" s="19"/>
      <c r="C358" s="19"/>
      <c r="D358" s="19"/>
      <c r="E358" s="19"/>
      <c r="F358" s="20"/>
      <c r="G358" s="19"/>
      <c r="H358" s="19"/>
      <c r="I358" s="21">
        <f>IF($C358="","",IF($E358&lt;&gt;"Won","",IF($G358="% of deal",ROUND($F358*$H358/100,2),IF($G358="Flat fee",$H358,""))))</f>
      </c>
      <c r="J358" s="19"/>
      <c r="K358" s="18"/>
      <c r="L358" s="19"/>
    </row>
    <row r="359" spans="1:12" x14ac:dyDescent="0.25">
      <c r="A359" s="18"/>
      <c r="B359" s="19"/>
      <c r="C359" s="19"/>
      <c r="D359" s="19"/>
      <c r="E359" s="19"/>
      <c r="F359" s="20"/>
      <c r="G359" s="19"/>
      <c r="H359" s="19"/>
      <c r="I359" s="21">
        <f>IF($C359="","",IF($E359&lt;&gt;"Won","",IF($G359="% of deal",ROUND($F359*$H359/100,2),IF($G359="Flat fee",$H359,""))))</f>
      </c>
      <c r="J359" s="19"/>
      <c r="K359" s="18"/>
      <c r="L359" s="19"/>
    </row>
    <row r="360" spans="1:12" x14ac:dyDescent="0.25">
      <c r="A360" s="18"/>
      <c r="B360" s="19"/>
      <c r="C360" s="19"/>
      <c r="D360" s="19"/>
      <c r="E360" s="19"/>
      <c r="F360" s="20"/>
      <c r="G360" s="19"/>
      <c r="H360" s="19"/>
      <c r="I360" s="21">
        <f>IF($C360="","",IF($E360&lt;&gt;"Won","",IF($G360="% of deal",ROUND($F360*$H360/100,2),IF($G360="Flat fee",$H360,""))))</f>
      </c>
      <c r="J360" s="19"/>
      <c r="K360" s="18"/>
      <c r="L360" s="19"/>
    </row>
    <row r="361" spans="1:12" x14ac:dyDescent="0.25">
      <c r="A361" s="18"/>
      <c r="B361" s="19"/>
      <c r="C361" s="19"/>
      <c r="D361" s="19"/>
      <c r="E361" s="19"/>
      <c r="F361" s="20"/>
      <c r="G361" s="19"/>
      <c r="H361" s="19"/>
      <c r="I361" s="21">
        <f>IF($C361="","",IF($E361&lt;&gt;"Won","",IF($G361="% of deal",ROUND($F361*$H361/100,2),IF($G361="Flat fee",$H361,""))))</f>
      </c>
      <c r="J361" s="19"/>
      <c r="K361" s="18"/>
      <c r="L361" s="19"/>
    </row>
    <row r="362" spans="1:12" x14ac:dyDescent="0.25">
      <c r="A362" s="18"/>
      <c r="B362" s="19"/>
      <c r="C362" s="19"/>
      <c r="D362" s="19"/>
      <c r="E362" s="19"/>
      <c r="F362" s="20"/>
      <c r="G362" s="19"/>
      <c r="H362" s="19"/>
      <c r="I362" s="21">
        <f>IF($C362="","",IF($E362&lt;&gt;"Won","",IF($G362="% of deal",ROUND($F362*$H362/100,2),IF($G362="Flat fee",$H362,""))))</f>
      </c>
      <c r="J362" s="19"/>
      <c r="K362" s="18"/>
      <c r="L362" s="19"/>
    </row>
    <row r="363" spans="1:12" x14ac:dyDescent="0.25">
      <c r="A363" s="18"/>
      <c r="B363" s="19"/>
      <c r="C363" s="19"/>
      <c r="D363" s="19"/>
      <c r="E363" s="19"/>
      <c r="F363" s="20"/>
      <c r="G363" s="19"/>
      <c r="H363" s="19"/>
      <c r="I363" s="21">
        <f>IF($C363="","",IF($E363&lt;&gt;"Won","",IF($G363="% of deal",ROUND($F363*$H363/100,2),IF($G363="Flat fee",$H363,""))))</f>
      </c>
      <c r="J363" s="19"/>
      <c r="K363" s="18"/>
      <c r="L363" s="19"/>
    </row>
    <row r="364" spans="1:12" x14ac:dyDescent="0.25">
      <c r="A364" s="18"/>
      <c r="B364" s="19"/>
      <c r="C364" s="19"/>
      <c r="D364" s="19"/>
      <c r="E364" s="19"/>
      <c r="F364" s="20"/>
      <c r="G364" s="19"/>
      <c r="H364" s="19"/>
      <c r="I364" s="21">
        <f>IF($C364="","",IF($E364&lt;&gt;"Won","",IF($G364="% of deal",ROUND($F364*$H364/100,2),IF($G364="Flat fee",$H364,""))))</f>
      </c>
      <c r="J364" s="19"/>
      <c r="K364" s="18"/>
      <c r="L364" s="19"/>
    </row>
    <row r="365" spans="1:12" x14ac:dyDescent="0.25">
      <c r="A365" s="18"/>
      <c r="B365" s="19"/>
      <c r="C365" s="19"/>
      <c r="D365" s="19"/>
      <c r="E365" s="19"/>
      <c r="F365" s="20"/>
      <c r="G365" s="19"/>
      <c r="H365" s="19"/>
      <c r="I365" s="21">
        <f>IF($C365="","",IF($E365&lt;&gt;"Won","",IF($G365="% of deal",ROUND($F365*$H365/100,2),IF($G365="Flat fee",$H365,""))))</f>
      </c>
      <c r="J365" s="19"/>
      <c r="K365" s="18"/>
      <c r="L365" s="19"/>
    </row>
    <row r="366" spans="1:12" x14ac:dyDescent="0.25">
      <c r="A366" s="18"/>
      <c r="B366" s="19"/>
      <c r="C366" s="19"/>
      <c r="D366" s="19"/>
      <c r="E366" s="19"/>
      <c r="F366" s="20"/>
      <c r="G366" s="19"/>
      <c r="H366" s="19"/>
      <c r="I366" s="21">
        <f>IF($C366="","",IF($E366&lt;&gt;"Won","",IF($G366="% of deal",ROUND($F366*$H366/100,2),IF($G366="Flat fee",$H366,""))))</f>
      </c>
      <c r="J366" s="19"/>
      <c r="K366" s="18"/>
      <c r="L366" s="19"/>
    </row>
    <row r="367" spans="1:12" x14ac:dyDescent="0.25">
      <c r="A367" s="18"/>
      <c r="B367" s="19"/>
      <c r="C367" s="19"/>
      <c r="D367" s="19"/>
      <c r="E367" s="19"/>
      <c r="F367" s="20"/>
      <c r="G367" s="19"/>
      <c r="H367" s="19"/>
      <c r="I367" s="21">
        <f>IF($C367="","",IF($E367&lt;&gt;"Won","",IF($G367="% of deal",ROUND($F367*$H367/100,2),IF($G367="Flat fee",$H367,""))))</f>
      </c>
      <c r="J367" s="19"/>
      <c r="K367" s="18"/>
      <c r="L367" s="19"/>
    </row>
    <row r="368" spans="1:12" x14ac:dyDescent="0.25">
      <c r="A368" s="18"/>
      <c r="B368" s="19"/>
      <c r="C368" s="19"/>
      <c r="D368" s="19"/>
      <c r="E368" s="19"/>
      <c r="F368" s="20"/>
      <c r="G368" s="19"/>
      <c r="H368" s="19"/>
      <c r="I368" s="21">
        <f>IF($C368="","",IF($E368&lt;&gt;"Won","",IF($G368="% of deal",ROUND($F368*$H368/100,2),IF($G368="Flat fee",$H368,""))))</f>
      </c>
      <c r="J368" s="19"/>
      <c r="K368" s="18"/>
      <c r="L368" s="19"/>
    </row>
    <row r="369" spans="1:12" x14ac:dyDescent="0.25">
      <c r="A369" s="18"/>
      <c r="B369" s="19"/>
      <c r="C369" s="19"/>
      <c r="D369" s="19"/>
      <c r="E369" s="19"/>
      <c r="F369" s="20"/>
      <c r="G369" s="19"/>
      <c r="H369" s="19"/>
      <c r="I369" s="21">
        <f>IF($C369="","",IF($E369&lt;&gt;"Won","",IF($G369="% of deal",ROUND($F369*$H369/100,2),IF($G369="Flat fee",$H369,""))))</f>
      </c>
      <c r="J369" s="19"/>
      <c r="K369" s="18"/>
      <c r="L369" s="19"/>
    </row>
    <row r="370" spans="1:12" x14ac:dyDescent="0.25">
      <c r="A370" s="18"/>
      <c r="B370" s="19"/>
      <c r="C370" s="19"/>
      <c r="D370" s="19"/>
      <c r="E370" s="19"/>
      <c r="F370" s="20"/>
      <c r="G370" s="19"/>
      <c r="H370" s="19"/>
      <c r="I370" s="21">
        <f>IF($C370="","",IF($E370&lt;&gt;"Won","",IF($G370="% of deal",ROUND($F370*$H370/100,2),IF($G370="Flat fee",$H370,""))))</f>
      </c>
      <c r="J370" s="19"/>
      <c r="K370" s="18"/>
      <c r="L370" s="19"/>
    </row>
    <row r="371" spans="1:12" x14ac:dyDescent="0.25">
      <c r="A371" s="18"/>
      <c r="B371" s="19"/>
      <c r="C371" s="19"/>
      <c r="D371" s="19"/>
      <c r="E371" s="19"/>
      <c r="F371" s="20"/>
      <c r="G371" s="19"/>
      <c r="H371" s="19"/>
      <c r="I371" s="21">
        <f>IF($C371="","",IF($E371&lt;&gt;"Won","",IF($G371="% of deal",ROUND($F371*$H371/100,2),IF($G371="Flat fee",$H371,""))))</f>
      </c>
      <c r="J371" s="19"/>
      <c r="K371" s="18"/>
      <c r="L371" s="19"/>
    </row>
    <row r="372" spans="1:12" x14ac:dyDescent="0.25">
      <c r="A372" s="18"/>
      <c r="B372" s="19"/>
      <c r="C372" s="19"/>
      <c r="D372" s="19"/>
      <c r="E372" s="19"/>
      <c r="F372" s="20"/>
      <c r="G372" s="19"/>
      <c r="H372" s="19"/>
      <c r="I372" s="21">
        <f>IF($C372="","",IF($E372&lt;&gt;"Won","",IF($G372="% of deal",ROUND($F372*$H372/100,2),IF($G372="Flat fee",$H372,""))))</f>
      </c>
      <c r="J372" s="19"/>
      <c r="K372" s="18"/>
      <c r="L372" s="19"/>
    </row>
    <row r="373" spans="1:12" x14ac:dyDescent="0.25">
      <c r="A373" s="18"/>
      <c r="B373" s="19"/>
      <c r="C373" s="19"/>
      <c r="D373" s="19"/>
      <c r="E373" s="19"/>
      <c r="F373" s="20"/>
      <c r="G373" s="19"/>
      <c r="H373" s="19"/>
      <c r="I373" s="21">
        <f>IF($C373="","",IF($E373&lt;&gt;"Won","",IF($G373="% of deal",ROUND($F373*$H373/100,2),IF($G373="Flat fee",$H373,""))))</f>
      </c>
      <c r="J373" s="19"/>
      <c r="K373" s="18"/>
      <c r="L373" s="19"/>
    </row>
    <row r="374" spans="1:12" x14ac:dyDescent="0.25">
      <c r="A374" s="18"/>
      <c r="B374" s="19"/>
      <c r="C374" s="19"/>
      <c r="D374" s="19"/>
      <c r="E374" s="19"/>
      <c r="F374" s="20"/>
      <c r="G374" s="19"/>
      <c r="H374" s="19"/>
      <c r="I374" s="21">
        <f>IF($C374="","",IF($E374&lt;&gt;"Won","",IF($G374="% of deal",ROUND($F374*$H374/100,2),IF($G374="Flat fee",$H374,""))))</f>
      </c>
      <c r="J374" s="19"/>
      <c r="K374" s="18"/>
      <c r="L374" s="19"/>
    </row>
    <row r="375" spans="1:12" x14ac:dyDescent="0.25">
      <c r="A375" s="18"/>
      <c r="B375" s="19"/>
      <c r="C375" s="19"/>
      <c r="D375" s="19"/>
      <c r="E375" s="19"/>
      <c r="F375" s="20"/>
      <c r="G375" s="19"/>
      <c r="H375" s="19"/>
      <c r="I375" s="21">
        <f>IF($C375="","",IF($E375&lt;&gt;"Won","",IF($G375="% of deal",ROUND($F375*$H375/100,2),IF($G375="Flat fee",$H375,""))))</f>
      </c>
      <c r="J375" s="19"/>
      <c r="K375" s="18"/>
      <c r="L375" s="19"/>
    </row>
    <row r="376" spans="1:12" x14ac:dyDescent="0.25">
      <c r="A376" s="18"/>
      <c r="B376" s="19"/>
      <c r="C376" s="19"/>
      <c r="D376" s="19"/>
      <c r="E376" s="19"/>
      <c r="F376" s="20"/>
      <c r="G376" s="19"/>
      <c r="H376" s="19"/>
      <c r="I376" s="21">
        <f>IF($C376="","",IF($E376&lt;&gt;"Won","",IF($G376="% of deal",ROUND($F376*$H376/100,2),IF($G376="Flat fee",$H376,""))))</f>
      </c>
      <c r="J376" s="19"/>
      <c r="K376" s="18"/>
      <c r="L376" s="19"/>
    </row>
    <row r="377" spans="1:12" x14ac:dyDescent="0.25">
      <c r="A377" s="18"/>
      <c r="B377" s="19"/>
      <c r="C377" s="19"/>
      <c r="D377" s="19"/>
      <c r="E377" s="19"/>
      <c r="F377" s="20"/>
      <c r="G377" s="19"/>
      <c r="H377" s="19"/>
      <c r="I377" s="21">
        <f>IF($C377="","",IF($E377&lt;&gt;"Won","",IF($G377="% of deal",ROUND($F377*$H377/100,2),IF($G377="Flat fee",$H377,""))))</f>
      </c>
      <c r="J377" s="19"/>
      <c r="K377" s="18"/>
      <c r="L377" s="19"/>
    </row>
    <row r="378" spans="1:12" x14ac:dyDescent="0.25">
      <c r="A378" s="18"/>
      <c r="B378" s="19"/>
      <c r="C378" s="19"/>
      <c r="D378" s="19"/>
      <c r="E378" s="19"/>
      <c r="F378" s="20"/>
      <c r="G378" s="19"/>
      <c r="H378" s="19"/>
      <c r="I378" s="21">
        <f>IF($C378="","",IF($E378&lt;&gt;"Won","",IF($G378="% of deal",ROUND($F378*$H378/100,2),IF($G378="Flat fee",$H378,""))))</f>
      </c>
      <c r="J378" s="19"/>
      <c r="K378" s="18"/>
      <c r="L378" s="19"/>
    </row>
    <row r="379" spans="1:12" x14ac:dyDescent="0.25">
      <c r="A379" s="18"/>
      <c r="B379" s="19"/>
      <c r="C379" s="19"/>
      <c r="D379" s="19"/>
      <c r="E379" s="19"/>
      <c r="F379" s="20"/>
      <c r="G379" s="19"/>
      <c r="H379" s="19"/>
      <c r="I379" s="21">
        <f>IF($C379="","",IF($E379&lt;&gt;"Won","",IF($G379="% of deal",ROUND($F379*$H379/100,2),IF($G379="Flat fee",$H379,""))))</f>
      </c>
      <c r="J379" s="19"/>
      <c r="K379" s="18"/>
      <c r="L379" s="19"/>
    </row>
    <row r="380" spans="1:12" x14ac:dyDescent="0.25">
      <c r="A380" s="18"/>
      <c r="B380" s="19"/>
      <c r="C380" s="19"/>
      <c r="D380" s="19"/>
      <c r="E380" s="19"/>
      <c r="F380" s="20"/>
      <c r="G380" s="19"/>
      <c r="H380" s="19"/>
      <c r="I380" s="21">
        <f>IF($C380="","",IF($E380&lt;&gt;"Won","",IF($G380="% of deal",ROUND($F380*$H380/100,2),IF($G380="Flat fee",$H380,""))))</f>
      </c>
      <c r="J380" s="19"/>
      <c r="K380" s="18"/>
      <c r="L380" s="19"/>
    </row>
    <row r="381" spans="1:12" x14ac:dyDescent="0.25">
      <c r="A381" s="18"/>
      <c r="B381" s="19"/>
      <c r="C381" s="19"/>
      <c r="D381" s="19"/>
      <c r="E381" s="19"/>
      <c r="F381" s="20"/>
      <c r="G381" s="19"/>
      <c r="H381" s="19"/>
      <c r="I381" s="21">
        <f>IF($C381="","",IF($E381&lt;&gt;"Won","",IF($G381="% of deal",ROUND($F381*$H381/100,2),IF($G381="Flat fee",$H381,""))))</f>
      </c>
      <c r="J381" s="19"/>
      <c r="K381" s="18"/>
      <c r="L381" s="19"/>
    </row>
    <row r="382" spans="1:12" x14ac:dyDescent="0.25">
      <c r="A382" s="18"/>
      <c r="B382" s="19"/>
      <c r="C382" s="19"/>
      <c r="D382" s="19"/>
      <c r="E382" s="19"/>
      <c r="F382" s="20"/>
      <c r="G382" s="19"/>
      <c r="H382" s="19"/>
      <c r="I382" s="21">
        <f>IF($C382="","",IF($E382&lt;&gt;"Won","",IF($G382="% of deal",ROUND($F382*$H382/100,2),IF($G382="Flat fee",$H382,""))))</f>
      </c>
      <c r="J382" s="19"/>
      <c r="K382" s="18"/>
      <c r="L382" s="19"/>
    </row>
    <row r="383" spans="1:12" x14ac:dyDescent="0.25">
      <c r="A383" s="18"/>
      <c r="B383" s="19"/>
      <c r="C383" s="19"/>
      <c r="D383" s="19"/>
      <c r="E383" s="19"/>
      <c r="F383" s="20"/>
      <c r="G383" s="19"/>
      <c r="H383" s="19"/>
      <c r="I383" s="21">
        <f>IF($C383="","",IF($E383&lt;&gt;"Won","",IF($G383="% of deal",ROUND($F383*$H383/100,2),IF($G383="Flat fee",$H383,""))))</f>
      </c>
      <c r="J383" s="19"/>
      <c r="K383" s="18"/>
      <c r="L383" s="19"/>
    </row>
    <row r="384" spans="1:12" x14ac:dyDescent="0.25">
      <c r="A384" s="18"/>
      <c r="B384" s="19"/>
      <c r="C384" s="19"/>
      <c r="D384" s="19"/>
      <c r="E384" s="19"/>
      <c r="F384" s="20"/>
      <c r="G384" s="19"/>
      <c r="H384" s="19"/>
      <c r="I384" s="21">
        <f>IF($C384="","",IF($E384&lt;&gt;"Won","",IF($G384="% of deal",ROUND($F384*$H384/100,2),IF($G384="Flat fee",$H384,""))))</f>
      </c>
      <c r="J384" s="19"/>
      <c r="K384" s="18"/>
      <c r="L384" s="19"/>
    </row>
    <row r="385" spans="1:12" x14ac:dyDescent="0.25">
      <c r="A385" s="18"/>
      <c r="B385" s="19"/>
      <c r="C385" s="19"/>
      <c r="D385" s="19"/>
      <c r="E385" s="19"/>
      <c r="F385" s="20"/>
      <c r="G385" s="19"/>
      <c r="H385" s="19"/>
      <c r="I385" s="21">
        <f>IF($C385="","",IF($E385&lt;&gt;"Won","",IF($G385="% of deal",ROUND($F385*$H385/100,2),IF($G385="Flat fee",$H385,""))))</f>
      </c>
      <c r="J385" s="19"/>
      <c r="K385" s="18"/>
      <c r="L385" s="19"/>
    </row>
    <row r="386" spans="1:12" x14ac:dyDescent="0.25">
      <c r="A386" s="18"/>
      <c r="B386" s="19"/>
      <c r="C386" s="19"/>
      <c r="D386" s="19"/>
      <c r="E386" s="19"/>
      <c r="F386" s="20"/>
      <c r="G386" s="19"/>
      <c r="H386" s="19"/>
      <c r="I386" s="21">
        <f>IF($C386="","",IF($E386&lt;&gt;"Won","",IF($G386="% of deal",ROUND($F386*$H386/100,2),IF($G386="Flat fee",$H386,""))))</f>
      </c>
      <c r="J386" s="19"/>
      <c r="K386" s="18"/>
      <c r="L386" s="19"/>
    </row>
    <row r="387" spans="1:12" x14ac:dyDescent="0.25">
      <c r="A387" s="18"/>
      <c r="B387" s="19"/>
      <c r="C387" s="19"/>
      <c r="D387" s="19"/>
      <c r="E387" s="19"/>
      <c r="F387" s="20"/>
      <c r="G387" s="19"/>
      <c r="H387" s="19"/>
      <c r="I387" s="21">
        <f>IF($C387="","",IF($E387&lt;&gt;"Won","",IF($G387="% of deal",ROUND($F387*$H387/100,2),IF($G387="Flat fee",$H387,""))))</f>
      </c>
      <c r="J387" s="19"/>
      <c r="K387" s="18"/>
      <c r="L387" s="19"/>
    </row>
    <row r="388" spans="1:12" x14ac:dyDescent="0.25">
      <c r="A388" s="18"/>
      <c r="B388" s="19"/>
      <c r="C388" s="19"/>
      <c r="D388" s="19"/>
      <c r="E388" s="19"/>
      <c r="F388" s="20"/>
      <c r="G388" s="19"/>
      <c r="H388" s="19"/>
      <c r="I388" s="21">
        <f>IF($C388="","",IF($E388&lt;&gt;"Won","",IF($G388="% of deal",ROUND($F388*$H388/100,2),IF($G388="Flat fee",$H388,""))))</f>
      </c>
      <c r="J388" s="19"/>
      <c r="K388" s="18"/>
      <c r="L388" s="19"/>
    </row>
    <row r="389" spans="1:12" x14ac:dyDescent="0.25">
      <c r="A389" s="18"/>
      <c r="B389" s="19"/>
      <c r="C389" s="19"/>
      <c r="D389" s="19"/>
      <c r="E389" s="19"/>
      <c r="F389" s="20"/>
      <c r="G389" s="19"/>
      <c r="H389" s="19"/>
      <c r="I389" s="21">
        <f>IF($C389="","",IF($E389&lt;&gt;"Won","",IF($G389="% of deal",ROUND($F389*$H389/100,2),IF($G389="Flat fee",$H389,""))))</f>
      </c>
      <c r="J389" s="19"/>
      <c r="K389" s="18"/>
      <c r="L389" s="19"/>
    </row>
    <row r="390" spans="1:12" x14ac:dyDescent="0.25">
      <c r="A390" s="18"/>
      <c r="B390" s="19"/>
      <c r="C390" s="19"/>
      <c r="D390" s="19"/>
      <c r="E390" s="19"/>
      <c r="F390" s="20"/>
      <c r="G390" s="19"/>
      <c r="H390" s="19"/>
      <c r="I390" s="21">
        <f>IF($C390="","",IF($E390&lt;&gt;"Won","",IF($G390="% of deal",ROUND($F390*$H390/100,2),IF($G390="Flat fee",$H390,""))))</f>
      </c>
      <c r="J390" s="19"/>
      <c r="K390" s="18"/>
      <c r="L390" s="19"/>
    </row>
    <row r="391" spans="1:12" x14ac:dyDescent="0.25">
      <c r="A391" s="18"/>
      <c r="B391" s="19"/>
      <c r="C391" s="19"/>
      <c r="D391" s="19"/>
      <c r="E391" s="19"/>
      <c r="F391" s="20"/>
      <c r="G391" s="19"/>
      <c r="H391" s="19"/>
      <c r="I391" s="21">
        <f>IF($C391="","",IF($E391&lt;&gt;"Won","",IF($G391="% of deal",ROUND($F391*$H391/100,2),IF($G391="Flat fee",$H391,""))))</f>
      </c>
      <c r="J391" s="19"/>
      <c r="K391" s="18"/>
      <c r="L391" s="19"/>
    </row>
    <row r="392" spans="1:12" x14ac:dyDescent="0.25">
      <c r="A392" s="18"/>
      <c r="B392" s="19"/>
      <c r="C392" s="19"/>
      <c r="D392" s="19"/>
      <c r="E392" s="19"/>
      <c r="F392" s="20"/>
      <c r="G392" s="19"/>
      <c r="H392" s="19"/>
      <c r="I392" s="21">
        <f>IF($C392="","",IF($E392&lt;&gt;"Won","",IF($G392="% of deal",ROUND($F392*$H392/100,2),IF($G392="Flat fee",$H392,""))))</f>
      </c>
      <c r="J392" s="19"/>
      <c r="K392" s="18"/>
      <c r="L392" s="19"/>
    </row>
    <row r="393" spans="1:12" x14ac:dyDescent="0.25">
      <c r="A393" s="18"/>
      <c r="B393" s="19"/>
      <c r="C393" s="19"/>
      <c r="D393" s="19"/>
      <c r="E393" s="19"/>
      <c r="F393" s="20"/>
      <c r="G393" s="19"/>
      <c r="H393" s="19"/>
      <c r="I393" s="21">
        <f>IF($C393="","",IF($E393&lt;&gt;"Won","",IF($G393="% of deal",ROUND($F393*$H393/100,2),IF($G393="Flat fee",$H393,""))))</f>
      </c>
      <c r="J393" s="19"/>
      <c r="K393" s="18"/>
      <c r="L393" s="19"/>
    </row>
    <row r="394" spans="1:12" x14ac:dyDescent="0.25">
      <c r="A394" s="18"/>
      <c r="B394" s="19"/>
      <c r="C394" s="19"/>
      <c r="D394" s="19"/>
      <c r="E394" s="19"/>
      <c r="F394" s="20"/>
      <c r="G394" s="19"/>
      <c r="H394" s="19"/>
      <c r="I394" s="21">
        <f>IF($C394="","",IF($E394&lt;&gt;"Won","",IF($G394="% of deal",ROUND($F394*$H394/100,2),IF($G394="Flat fee",$H394,""))))</f>
      </c>
      <c r="J394" s="19"/>
      <c r="K394" s="18"/>
      <c r="L394" s="19"/>
    </row>
    <row r="395" spans="1:12" x14ac:dyDescent="0.25">
      <c r="A395" s="18"/>
      <c r="B395" s="19"/>
      <c r="C395" s="19"/>
      <c r="D395" s="19"/>
      <c r="E395" s="19"/>
      <c r="F395" s="20"/>
      <c r="G395" s="19"/>
      <c r="H395" s="19"/>
      <c r="I395" s="21">
        <f>IF($C395="","",IF($E395&lt;&gt;"Won","",IF($G395="% of deal",ROUND($F395*$H395/100,2),IF($G395="Flat fee",$H395,""))))</f>
      </c>
      <c r="J395" s="19"/>
      <c r="K395" s="18"/>
      <c r="L395" s="19"/>
    </row>
    <row r="396" spans="1:12" x14ac:dyDescent="0.25">
      <c r="A396" s="18"/>
      <c r="B396" s="19"/>
      <c r="C396" s="19"/>
      <c r="D396" s="19"/>
      <c r="E396" s="19"/>
      <c r="F396" s="20"/>
      <c r="G396" s="19"/>
      <c r="H396" s="19"/>
      <c r="I396" s="21">
        <f>IF($C396="","",IF($E396&lt;&gt;"Won","",IF($G396="% of deal",ROUND($F396*$H396/100,2),IF($G396="Flat fee",$H396,""))))</f>
      </c>
      <c r="J396" s="19"/>
      <c r="K396" s="18"/>
      <c r="L396" s="19"/>
    </row>
    <row r="397" spans="1:12" x14ac:dyDescent="0.25">
      <c r="A397" s="18"/>
      <c r="B397" s="19"/>
      <c r="C397" s="19"/>
      <c r="D397" s="19"/>
      <c r="E397" s="19"/>
      <c r="F397" s="20"/>
      <c r="G397" s="19"/>
      <c r="H397" s="19"/>
      <c r="I397" s="21">
        <f>IF($C397="","",IF($E397&lt;&gt;"Won","",IF($G397="% of deal",ROUND($F397*$H397/100,2),IF($G397="Flat fee",$H397,""))))</f>
      </c>
      <c r="J397" s="19"/>
      <c r="K397" s="18"/>
      <c r="L397" s="19"/>
    </row>
    <row r="398" spans="1:12" x14ac:dyDescent="0.25">
      <c r="A398" s="18"/>
      <c r="B398" s="19"/>
      <c r="C398" s="19"/>
      <c r="D398" s="19"/>
      <c r="E398" s="19"/>
      <c r="F398" s="20"/>
      <c r="G398" s="19"/>
      <c r="H398" s="19"/>
      <c r="I398" s="21">
        <f>IF($C398="","",IF($E398&lt;&gt;"Won","",IF($G398="% of deal",ROUND($F398*$H398/100,2),IF($G398="Flat fee",$H398,""))))</f>
      </c>
      <c r="J398" s="19"/>
      <c r="K398" s="18"/>
      <c r="L398" s="19"/>
    </row>
    <row r="399" spans="1:12" x14ac:dyDescent="0.25">
      <c r="A399" s="18"/>
      <c r="B399" s="19"/>
      <c r="C399" s="19"/>
      <c r="D399" s="19"/>
      <c r="E399" s="19"/>
      <c r="F399" s="20"/>
      <c r="G399" s="19"/>
      <c r="H399" s="19"/>
      <c r="I399" s="21">
        <f>IF($C399="","",IF($E399&lt;&gt;"Won","",IF($G399="% of deal",ROUND($F399*$H399/100,2),IF($G399="Flat fee",$H399,""))))</f>
      </c>
      <c r="J399" s="19"/>
      <c r="K399" s="18"/>
      <c r="L399" s="19"/>
    </row>
    <row r="400" spans="1:12" x14ac:dyDescent="0.25">
      <c r="A400" s="18"/>
      <c r="B400" s="19"/>
      <c r="C400" s="19"/>
      <c r="D400" s="19"/>
      <c r="E400" s="19"/>
      <c r="F400" s="20"/>
      <c r="G400" s="19"/>
      <c r="H400" s="19"/>
      <c r="I400" s="21">
        <f>IF($C400="","",IF($E400&lt;&gt;"Won","",IF($G400="% of deal",ROUND($F400*$H400/100,2),IF($G400="Flat fee",$H400,""))))</f>
      </c>
      <c r="J400" s="19"/>
      <c r="K400" s="18"/>
      <c r="L400" s="19"/>
    </row>
    <row r="401" spans="1:12" x14ac:dyDescent="0.25">
      <c r="A401" s="18"/>
      <c r="B401" s="19"/>
      <c r="C401" s="19"/>
      <c r="D401" s="19"/>
      <c r="E401" s="19"/>
      <c r="F401" s="20"/>
      <c r="G401" s="19"/>
      <c r="H401" s="19"/>
      <c r="I401" s="21">
        <f>IF($C401="","",IF($E401&lt;&gt;"Won","",IF($G401="% of deal",ROUND($F401*$H401/100,2),IF($G401="Flat fee",$H401,""))))</f>
      </c>
      <c r="J401" s="19"/>
      <c r="K401" s="18"/>
      <c r="L401" s="19"/>
    </row>
    <row r="402" spans="1:12" x14ac:dyDescent="0.25">
      <c r="A402" s="18"/>
      <c r="B402" s="19"/>
      <c r="C402" s="19"/>
      <c r="D402" s="19"/>
      <c r="E402" s="19"/>
      <c r="F402" s="20"/>
      <c r="G402" s="19"/>
      <c r="H402" s="19"/>
      <c r="I402" s="21">
        <f>IF($C402="","",IF($E402&lt;&gt;"Won","",IF($G402="% of deal",ROUND($F402*$H402/100,2),IF($G402="Flat fee",$H402,""))))</f>
      </c>
      <c r="J402" s="19"/>
      <c r="K402" s="18"/>
      <c r="L402" s="19"/>
    </row>
    <row r="403" spans="1:12" x14ac:dyDescent="0.25">
      <c r="A403" s="18"/>
      <c r="B403" s="19"/>
      <c r="C403" s="19"/>
      <c r="D403" s="19"/>
      <c r="E403" s="19"/>
      <c r="F403" s="20"/>
      <c r="G403" s="19"/>
      <c r="H403" s="19"/>
      <c r="I403" s="21">
        <f>IF($C403="","",IF($E403&lt;&gt;"Won","",IF($G403="% of deal",ROUND($F403*$H403/100,2),IF($G403="Flat fee",$H403,""))))</f>
      </c>
      <c r="J403" s="19"/>
      <c r="K403" s="18"/>
      <c r="L403" s="19"/>
    </row>
    <row r="404" spans="1:12" x14ac:dyDescent="0.25">
      <c r="A404" s="18"/>
      <c r="B404" s="19"/>
      <c r="C404" s="19"/>
      <c r="D404" s="19"/>
      <c r="E404" s="19"/>
      <c r="F404" s="20"/>
      <c r="G404" s="19"/>
      <c r="H404" s="19"/>
      <c r="I404" s="21">
        <f>IF($C404="","",IF($E404&lt;&gt;"Won","",IF($G404="% of deal",ROUND($F404*$H404/100,2),IF($G404="Flat fee",$H404,""))))</f>
      </c>
      <c r="J404" s="19"/>
      <c r="K404" s="18"/>
      <c r="L404" s="19"/>
    </row>
    <row r="405" spans="1:12" x14ac:dyDescent="0.25">
      <c r="A405" s="18"/>
      <c r="B405" s="19"/>
      <c r="C405" s="19"/>
      <c r="D405" s="19"/>
      <c r="E405" s="19"/>
      <c r="F405" s="20"/>
      <c r="G405" s="19"/>
      <c r="H405" s="19"/>
      <c r="I405" s="21">
        <f>IF($C405="","",IF($E405&lt;&gt;"Won","",IF($G405="% of deal",ROUND($F405*$H405/100,2),IF($G405="Flat fee",$H405,""))))</f>
      </c>
      <c r="J405" s="19"/>
      <c r="K405" s="18"/>
      <c r="L405" s="19"/>
    </row>
    <row r="406" spans="1:12" x14ac:dyDescent="0.25">
      <c r="A406" s="18"/>
      <c r="B406" s="19"/>
      <c r="C406" s="19"/>
      <c r="D406" s="19"/>
      <c r="E406" s="19"/>
      <c r="F406" s="20"/>
      <c r="G406" s="19"/>
      <c r="H406" s="19"/>
      <c r="I406" s="21">
        <f>IF($C406="","",IF($E406&lt;&gt;"Won","",IF($G406="% of deal",ROUND($F406*$H406/100,2),IF($G406="Flat fee",$H406,""))))</f>
      </c>
      <c r="J406" s="19"/>
      <c r="K406" s="18"/>
      <c r="L406" s="19"/>
    </row>
    <row r="407" spans="1:12" x14ac:dyDescent="0.25">
      <c r="A407" s="18"/>
      <c r="B407" s="19"/>
      <c r="C407" s="19"/>
      <c r="D407" s="19"/>
      <c r="E407" s="19"/>
      <c r="F407" s="20"/>
      <c r="G407" s="19"/>
      <c r="H407" s="19"/>
      <c r="I407" s="21">
        <f>IF($C407="","",IF($E407&lt;&gt;"Won","",IF($G407="% of deal",ROUND($F407*$H407/100,2),IF($G407="Flat fee",$H407,""))))</f>
      </c>
      <c r="J407" s="19"/>
      <c r="K407" s="18"/>
      <c r="L407" s="19"/>
    </row>
    <row r="408" spans="1:12" x14ac:dyDescent="0.25">
      <c r="A408" s="18"/>
      <c r="B408" s="19"/>
      <c r="C408" s="19"/>
      <c r="D408" s="19"/>
      <c r="E408" s="19"/>
      <c r="F408" s="20"/>
      <c r="G408" s="19"/>
      <c r="H408" s="19"/>
      <c r="I408" s="21">
        <f>IF($C408="","",IF($E408&lt;&gt;"Won","",IF($G408="% of deal",ROUND($F408*$H408/100,2),IF($G408="Flat fee",$H408,""))))</f>
      </c>
      <c r="J408" s="19"/>
      <c r="K408" s="18"/>
      <c r="L408" s="19"/>
    </row>
    <row r="409" spans="1:12" x14ac:dyDescent="0.25">
      <c r="A409" s="18"/>
      <c r="B409" s="19"/>
      <c r="C409" s="19"/>
      <c r="D409" s="19"/>
      <c r="E409" s="19"/>
      <c r="F409" s="20"/>
      <c r="G409" s="19"/>
      <c r="H409" s="19"/>
      <c r="I409" s="21">
        <f>IF($C409="","",IF($E409&lt;&gt;"Won","",IF($G409="% of deal",ROUND($F409*$H409/100,2),IF($G409="Flat fee",$H409,""))))</f>
      </c>
      <c r="J409" s="19"/>
      <c r="K409" s="18"/>
      <c r="L409" s="19"/>
    </row>
    <row r="410" spans="1:12" x14ac:dyDescent="0.25">
      <c r="A410" s="18"/>
      <c r="B410" s="19"/>
      <c r="C410" s="19"/>
      <c r="D410" s="19"/>
      <c r="E410" s="19"/>
      <c r="F410" s="20"/>
      <c r="G410" s="19"/>
      <c r="H410" s="19"/>
      <c r="I410" s="21">
        <f>IF($C410="","",IF($E410&lt;&gt;"Won","",IF($G410="% of deal",ROUND($F410*$H410/100,2),IF($G410="Flat fee",$H410,""))))</f>
      </c>
      <c r="J410" s="19"/>
      <c r="K410" s="18"/>
      <c r="L410" s="19"/>
    </row>
    <row r="411" spans="1:12" x14ac:dyDescent="0.25">
      <c r="A411" s="18"/>
      <c r="B411" s="19"/>
      <c r="C411" s="19"/>
      <c r="D411" s="19"/>
      <c r="E411" s="19"/>
      <c r="F411" s="20"/>
      <c r="G411" s="19"/>
      <c r="H411" s="19"/>
      <c r="I411" s="21">
        <f>IF($C411="","",IF($E411&lt;&gt;"Won","",IF($G411="% of deal",ROUND($F411*$H411/100,2),IF($G411="Flat fee",$H411,""))))</f>
      </c>
      <c r="J411" s="19"/>
      <c r="K411" s="18"/>
      <c r="L411" s="19"/>
    </row>
    <row r="412" spans="1:12" x14ac:dyDescent="0.25">
      <c r="A412" s="18"/>
      <c r="B412" s="19"/>
      <c r="C412" s="19"/>
      <c r="D412" s="19"/>
      <c r="E412" s="19"/>
      <c r="F412" s="20"/>
      <c r="G412" s="19"/>
      <c r="H412" s="19"/>
      <c r="I412" s="21">
        <f>IF($C412="","",IF($E412&lt;&gt;"Won","",IF($G412="% of deal",ROUND($F412*$H412/100,2),IF($G412="Flat fee",$H412,""))))</f>
      </c>
      <c r="J412" s="19"/>
      <c r="K412" s="18"/>
      <c r="L412" s="19"/>
    </row>
    <row r="413" spans="1:12" x14ac:dyDescent="0.25">
      <c r="A413" s="18"/>
      <c r="B413" s="19"/>
      <c r="C413" s="19"/>
      <c r="D413" s="19"/>
      <c r="E413" s="19"/>
      <c r="F413" s="20"/>
      <c r="G413" s="19"/>
      <c r="H413" s="19"/>
      <c r="I413" s="21">
        <f>IF($C413="","",IF($E413&lt;&gt;"Won","",IF($G413="% of deal",ROUND($F413*$H413/100,2),IF($G413="Flat fee",$H413,""))))</f>
      </c>
      <c r="J413" s="19"/>
      <c r="K413" s="18"/>
      <c r="L413" s="19"/>
    </row>
    <row r="414" spans="1:12" x14ac:dyDescent="0.25">
      <c r="A414" s="18"/>
      <c r="B414" s="19"/>
      <c r="C414" s="19"/>
      <c r="D414" s="19"/>
      <c r="E414" s="19"/>
      <c r="F414" s="20"/>
      <c r="G414" s="19"/>
      <c r="H414" s="19"/>
      <c r="I414" s="21">
        <f>IF($C414="","",IF($E414&lt;&gt;"Won","",IF($G414="% of deal",ROUND($F414*$H414/100,2),IF($G414="Flat fee",$H414,""))))</f>
      </c>
      <c r="J414" s="19"/>
      <c r="K414" s="18"/>
      <c r="L414" s="19"/>
    </row>
    <row r="415" spans="1:12" x14ac:dyDescent="0.25">
      <c r="A415" s="18"/>
      <c r="B415" s="19"/>
      <c r="C415" s="19"/>
      <c r="D415" s="19"/>
      <c r="E415" s="19"/>
      <c r="F415" s="20"/>
      <c r="G415" s="19"/>
      <c r="H415" s="19"/>
      <c r="I415" s="21">
        <f>IF($C415="","",IF($E415&lt;&gt;"Won","",IF($G415="% of deal",ROUND($F415*$H415/100,2),IF($G415="Flat fee",$H415,""))))</f>
      </c>
      <c r="J415" s="19"/>
      <c r="K415" s="18"/>
      <c r="L415" s="19"/>
    </row>
    <row r="416" spans="1:12" x14ac:dyDescent="0.25">
      <c r="A416" s="18"/>
      <c r="B416" s="19"/>
      <c r="C416" s="19"/>
      <c r="D416" s="19"/>
      <c r="E416" s="19"/>
      <c r="F416" s="20"/>
      <c r="G416" s="19"/>
      <c r="H416" s="19"/>
      <c r="I416" s="21">
        <f>IF($C416="","",IF($E416&lt;&gt;"Won","",IF($G416="% of deal",ROUND($F416*$H416/100,2),IF($G416="Flat fee",$H416,""))))</f>
      </c>
      <c r="J416" s="19"/>
      <c r="K416" s="18"/>
      <c r="L416" s="19"/>
    </row>
    <row r="417" spans="1:12" x14ac:dyDescent="0.25">
      <c r="A417" s="18"/>
      <c r="B417" s="19"/>
      <c r="C417" s="19"/>
      <c r="D417" s="19"/>
      <c r="E417" s="19"/>
      <c r="F417" s="20"/>
      <c r="G417" s="19"/>
      <c r="H417" s="19"/>
      <c r="I417" s="21">
        <f>IF($C417="","",IF($E417&lt;&gt;"Won","",IF($G417="% of deal",ROUND($F417*$H417/100,2),IF($G417="Flat fee",$H417,""))))</f>
      </c>
      <c r="J417" s="19"/>
      <c r="K417" s="18"/>
      <c r="L417" s="19"/>
    </row>
    <row r="418" spans="1:12" x14ac:dyDescent="0.25">
      <c r="A418" s="18"/>
      <c r="B418" s="19"/>
      <c r="C418" s="19"/>
      <c r="D418" s="19"/>
      <c r="E418" s="19"/>
      <c r="F418" s="20"/>
      <c r="G418" s="19"/>
      <c r="H418" s="19"/>
      <c r="I418" s="21">
        <f>IF($C418="","",IF($E418&lt;&gt;"Won","",IF($G418="% of deal",ROUND($F418*$H418/100,2),IF($G418="Flat fee",$H418,""))))</f>
      </c>
      <c r="J418" s="19"/>
      <c r="K418" s="18"/>
      <c r="L418" s="19"/>
    </row>
    <row r="419" spans="1:12" x14ac:dyDescent="0.25">
      <c r="A419" s="18"/>
      <c r="B419" s="19"/>
      <c r="C419" s="19"/>
      <c r="D419" s="19"/>
      <c r="E419" s="19"/>
      <c r="F419" s="20"/>
      <c r="G419" s="19"/>
      <c r="H419" s="19"/>
      <c r="I419" s="21">
        <f>IF($C419="","",IF($E419&lt;&gt;"Won","",IF($G419="% of deal",ROUND($F419*$H419/100,2),IF($G419="Flat fee",$H419,""))))</f>
      </c>
      <c r="J419" s="19"/>
      <c r="K419" s="18"/>
      <c r="L419" s="19"/>
    </row>
    <row r="420" spans="1:12" x14ac:dyDescent="0.25">
      <c r="A420" s="18"/>
      <c r="B420" s="19"/>
      <c r="C420" s="19"/>
      <c r="D420" s="19"/>
      <c r="E420" s="19"/>
      <c r="F420" s="20"/>
      <c r="G420" s="19"/>
      <c r="H420" s="19"/>
      <c r="I420" s="21">
        <f>IF($C420="","",IF($E420&lt;&gt;"Won","",IF($G420="% of deal",ROUND($F420*$H420/100,2),IF($G420="Flat fee",$H420,""))))</f>
      </c>
      <c r="J420" s="19"/>
      <c r="K420" s="18"/>
      <c r="L420" s="19"/>
    </row>
    <row r="421" spans="1:12" x14ac:dyDescent="0.25">
      <c r="A421" s="18"/>
      <c r="B421" s="19"/>
      <c r="C421" s="19"/>
      <c r="D421" s="19"/>
      <c r="E421" s="19"/>
      <c r="F421" s="20"/>
      <c r="G421" s="19"/>
      <c r="H421" s="19"/>
      <c r="I421" s="21">
        <f>IF($C421="","",IF($E421&lt;&gt;"Won","",IF($G421="% of deal",ROUND($F421*$H421/100,2),IF($G421="Flat fee",$H421,""))))</f>
      </c>
      <c r="J421" s="19"/>
      <c r="K421" s="18"/>
      <c r="L421" s="19"/>
    </row>
    <row r="422" spans="1:12" x14ac:dyDescent="0.25">
      <c r="A422" s="18"/>
      <c r="B422" s="19"/>
      <c r="C422" s="19"/>
      <c r="D422" s="19"/>
      <c r="E422" s="19"/>
      <c r="F422" s="20"/>
      <c r="G422" s="19"/>
      <c r="H422" s="19"/>
      <c r="I422" s="21">
        <f>IF($C422="","",IF($E422&lt;&gt;"Won","",IF($G422="% of deal",ROUND($F422*$H422/100,2),IF($G422="Flat fee",$H422,""))))</f>
      </c>
      <c r="J422" s="19"/>
      <c r="K422" s="18"/>
      <c r="L422" s="19"/>
    </row>
    <row r="423" spans="1:12" x14ac:dyDescent="0.25">
      <c r="A423" s="18"/>
      <c r="B423" s="19"/>
      <c r="C423" s="19"/>
      <c r="D423" s="19"/>
      <c r="E423" s="19"/>
      <c r="F423" s="20"/>
      <c r="G423" s="19"/>
      <c r="H423" s="19"/>
      <c r="I423" s="21">
        <f>IF($C423="","",IF($E423&lt;&gt;"Won","",IF($G423="% of deal",ROUND($F423*$H423/100,2),IF($G423="Flat fee",$H423,""))))</f>
      </c>
      <c r="J423" s="19"/>
      <c r="K423" s="18"/>
      <c r="L423" s="19"/>
    </row>
    <row r="424" spans="1:12" x14ac:dyDescent="0.25">
      <c r="A424" s="18"/>
      <c r="B424" s="19"/>
      <c r="C424" s="19"/>
      <c r="D424" s="19"/>
      <c r="E424" s="19"/>
      <c r="F424" s="20"/>
      <c r="G424" s="19"/>
      <c r="H424" s="19"/>
      <c r="I424" s="21">
        <f>IF($C424="","",IF($E424&lt;&gt;"Won","",IF($G424="% of deal",ROUND($F424*$H424/100,2),IF($G424="Flat fee",$H424,""))))</f>
      </c>
      <c r="J424" s="19"/>
      <c r="K424" s="18"/>
      <c r="L424" s="19"/>
    </row>
    <row r="425" spans="1:12" x14ac:dyDescent="0.25">
      <c r="A425" s="18"/>
      <c r="B425" s="19"/>
      <c r="C425" s="19"/>
      <c r="D425" s="19"/>
      <c r="E425" s="19"/>
      <c r="F425" s="20"/>
      <c r="G425" s="19"/>
      <c r="H425" s="19"/>
      <c r="I425" s="21">
        <f>IF($C425="","",IF($E425&lt;&gt;"Won","",IF($G425="% of deal",ROUND($F425*$H425/100,2),IF($G425="Flat fee",$H425,""))))</f>
      </c>
      <c r="J425" s="19"/>
      <c r="K425" s="18"/>
      <c r="L425" s="19"/>
    </row>
    <row r="426" spans="1:12" x14ac:dyDescent="0.25">
      <c r="A426" s="18"/>
      <c r="B426" s="19"/>
      <c r="C426" s="19"/>
      <c r="D426" s="19"/>
      <c r="E426" s="19"/>
      <c r="F426" s="20"/>
      <c r="G426" s="19"/>
      <c r="H426" s="19"/>
      <c r="I426" s="21">
        <f>IF($C426="","",IF($E426&lt;&gt;"Won","",IF($G426="% of deal",ROUND($F426*$H426/100,2),IF($G426="Flat fee",$H426,""))))</f>
      </c>
      <c r="J426" s="19"/>
      <c r="K426" s="18"/>
      <c r="L426" s="19"/>
    </row>
    <row r="427" spans="1:12" x14ac:dyDescent="0.25">
      <c r="A427" s="18"/>
      <c r="B427" s="19"/>
      <c r="C427" s="19"/>
      <c r="D427" s="19"/>
      <c r="E427" s="19"/>
      <c r="F427" s="20"/>
      <c r="G427" s="19"/>
      <c r="H427" s="19"/>
      <c r="I427" s="21">
        <f>IF($C427="","",IF($E427&lt;&gt;"Won","",IF($G427="% of deal",ROUND($F427*$H427/100,2),IF($G427="Flat fee",$H427,""))))</f>
      </c>
      <c r="J427" s="19"/>
      <c r="K427" s="18"/>
      <c r="L427" s="19"/>
    </row>
    <row r="428" spans="1:12" x14ac:dyDescent="0.25">
      <c r="A428" s="18"/>
      <c r="B428" s="19"/>
      <c r="C428" s="19"/>
      <c r="D428" s="19"/>
      <c r="E428" s="19"/>
      <c r="F428" s="20"/>
      <c r="G428" s="19"/>
      <c r="H428" s="19"/>
      <c r="I428" s="21">
        <f>IF($C428="","",IF($E428&lt;&gt;"Won","",IF($G428="% of deal",ROUND($F428*$H428/100,2),IF($G428="Flat fee",$H428,""))))</f>
      </c>
      <c r="J428" s="19"/>
      <c r="K428" s="18"/>
      <c r="L428" s="19"/>
    </row>
    <row r="429" spans="1:12" x14ac:dyDescent="0.25">
      <c r="A429" s="18"/>
      <c r="B429" s="19"/>
      <c r="C429" s="19"/>
      <c r="D429" s="19"/>
      <c r="E429" s="19"/>
      <c r="F429" s="20"/>
      <c r="G429" s="19"/>
      <c r="H429" s="19"/>
      <c r="I429" s="21">
        <f>IF($C429="","",IF($E429&lt;&gt;"Won","",IF($G429="% of deal",ROUND($F429*$H429/100,2),IF($G429="Flat fee",$H429,""))))</f>
      </c>
      <c r="J429" s="19"/>
      <c r="K429" s="18"/>
      <c r="L429" s="19"/>
    </row>
    <row r="430" spans="1:12" x14ac:dyDescent="0.25">
      <c r="A430" s="18"/>
      <c r="B430" s="19"/>
      <c r="C430" s="19"/>
      <c r="D430" s="19"/>
      <c r="E430" s="19"/>
      <c r="F430" s="20"/>
      <c r="G430" s="19"/>
      <c r="H430" s="19"/>
      <c r="I430" s="21">
        <f>IF($C430="","",IF($E430&lt;&gt;"Won","",IF($G430="% of deal",ROUND($F430*$H430/100,2),IF($G430="Flat fee",$H430,""))))</f>
      </c>
      <c r="J430" s="19"/>
      <c r="K430" s="18"/>
      <c r="L430" s="19"/>
    </row>
    <row r="431" spans="1:12" x14ac:dyDescent="0.25">
      <c r="A431" s="18"/>
      <c r="B431" s="19"/>
      <c r="C431" s="19"/>
      <c r="D431" s="19"/>
      <c r="E431" s="19"/>
      <c r="F431" s="20"/>
      <c r="G431" s="19"/>
      <c r="H431" s="19"/>
      <c r="I431" s="21">
        <f>IF($C431="","",IF($E431&lt;&gt;"Won","",IF($G431="% of deal",ROUND($F431*$H431/100,2),IF($G431="Flat fee",$H431,""))))</f>
      </c>
      <c r="J431" s="19"/>
      <c r="K431" s="18"/>
      <c r="L431" s="19"/>
    </row>
    <row r="432" spans="1:12" x14ac:dyDescent="0.25">
      <c r="A432" s="18"/>
      <c r="B432" s="19"/>
      <c r="C432" s="19"/>
      <c r="D432" s="19"/>
      <c r="E432" s="19"/>
      <c r="F432" s="20"/>
      <c r="G432" s="19"/>
      <c r="H432" s="19"/>
      <c r="I432" s="21">
        <f>IF($C432="","",IF($E432&lt;&gt;"Won","",IF($G432="% of deal",ROUND($F432*$H432/100,2),IF($G432="Flat fee",$H432,""))))</f>
      </c>
      <c r="J432" s="19"/>
      <c r="K432" s="18"/>
      <c r="L432" s="19"/>
    </row>
    <row r="433" spans="1:12" x14ac:dyDescent="0.25">
      <c r="A433" s="18"/>
      <c r="B433" s="19"/>
      <c r="C433" s="19"/>
      <c r="D433" s="19"/>
      <c r="E433" s="19"/>
      <c r="F433" s="20"/>
      <c r="G433" s="19"/>
      <c r="H433" s="19"/>
      <c r="I433" s="21">
        <f>IF($C433="","",IF($E433&lt;&gt;"Won","",IF($G433="% of deal",ROUND($F433*$H433/100,2),IF($G433="Flat fee",$H433,""))))</f>
      </c>
      <c r="J433" s="19"/>
      <c r="K433" s="18"/>
      <c r="L433" s="19"/>
    </row>
    <row r="434" spans="1:12" x14ac:dyDescent="0.25">
      <c r="A434" s="18"/>
      <c r="B434" s="19"/>
      <c r="C434" s="19"/>
      <c r="D434" s="19"/>
      <c r="E434" s="19"/>
      <c r="F434" s="20"/>
      <c r="G434" s="19"/>
      <c r="H434" s="19"/>
      <c r="I434" s="21">
        <f>IF($C434="","",IF($E434&lt;&gt;"Won","",IF($G434="% of deal",ROUND($F434*$H434/100,2),IF($G434="Flat fee",$H434,""))))</f>
      </c>
      <c r="J434" s="19"/>
      <c r="K434" s="18"/>
      <c r="L434" s="19"/>
    </row>
    <row r="435" spans="1:12" x14ac:dyDescent="0.25">
      <c r="A435" s="18"/>
      <c r="B435" s="19"/>
      <c r="C435" s="19"/>
      <c r="D435" s="19"/>
      <c r="E435" s="19"/>
      <c r="F435" s="20"/>
      <c r="G435" s="19"/>
      <c r="H435" s="19"/>
      <c r="I435" s="21">
        <f>IF($C435="","",IF($E435&lt;&gt;"Won","",IF($G435="% of deal",ROUND($F435*$H435/100,2),IF($G435="Flat fee",$H435,""))))</f>
      </c>
      <c r="J435" s="19"/>
      <c r="K435" s="18"/>
      <c r="L435" s="19"/>
    </row>
    <row r="436" spans="1:12" x14ac:dyDescent="0.25">
      <c r="A436" s="18"/>
      <c r="B436" s="19"/>
      <c r="C436" s="19"/>
      <c r="D436" s="19"/>
      <c r="E436" s="19"/>
      <c r="F436" s="20"/>
      <c r="G436" s="19"/>
      <c r="H436" s="19"/>
      <c r="I436" s="21">
        <f>IF($C436="","",IF($E436&lt;&gt;"Won","",IF($G436="% of deal",ROUND($F436*$H436/100,2),IF($G436="Flat fee",$H436,""))))</f>
      </c>
      <c r="J436" s="19"/>
      <c r="K436" s="18"/>
      <c r="L436" s="19"/>
    </row>
    <row r="437" spans="1:12" x14ac:dyDescent="0.25">
      <c r="A437" s="18"/>
      <c r="B437" s="19"/>
      <c r="C437" s="19"/>
      <c r="D437" s="19"/>
      <c r="E437" s="19"/>
      <c r="F437" s="20"/>
      <c r="G437" s="19"/>
      <c r="H437" s="19"/>
      <c r="I437" s="21">
        <f>IF($C437="","",IF($E437&lt;&gt;"Won","",IF($G437="% of deal",ROUND($F437*$H437/100,2),IF($G437="Flat fee",$H437,""))))</f>
      </c>
      <c r="J437" s="19"/>
      <c r="K437" s="18"/>
      <c r="L437" s="19"/>
    </row>
    <row r="438" spans="1:12" x14ac:dyDescent="0.25">
      <c r="A438" s="18"/>
      <c r="B438" s="19"/>
      <c r="C438" s="19"/>
      <c r="D438" s="19"/>
      <c r="E438" s="19"/>
      <c r="F438" s="20"/>
      <c r="G438" s="19"/>
      <c r="H438" s="19"/>
      <c r="I438" s="21">
        <f>IF($C438="","",IF($E438&lt;&gt;"Won","",IF($G438="% of deal",ROUND($F438*$H438/100,2),IF($G438="Flat fee",$H438,""))))</f>
      </c>
      <c r="J438" s="19"/>
      <c r="K438" s="18"/>
      <c r="L438" s="19"/>
    </row>
    <row r="439" spans="1:12" x14ac:dyDescent="0.25">
      <c r="A439" s="18"/>
      <c r="B439" s="19"/>
      <c r="C439" s="19"/>
      <c r="D439" s="19"/>
      <c r="E439" s="19"/>
      <c r="F439" s="20"/>
      <c r="G439" s="19"/>
      <c r="H439" s="19"/>
      <c r="I439" s="21">
        <f>IF($C439="","",IF($E439&lt;&gt;"Won","",IF($G439="% of deal",ROUND($F439*$H439/100,2),IF($G439="Flat fee",$H439,""))))</f>
      </c>
      <c r="J439" s="19"/>
      <c r="K439" s="18"/>
      <c r="L439" s="19"/>
    </row>
    <row r="440" spans="1:12" x14ac:dyDescent="0.25">
      <c r="A440" s="18"/>
      <c r="B440" s="19"/>
      <c r="C440" s="19"/>
      <c r="D440" s="19"/>
      <c r="E440" s="19"/>
      <c r="F440" s="20"/>
      <c r="G440" s="19"/>
      <c r="H440" s="19"/>
      <c r="I440" s="21">
        <f>IF($C440="","",IF($E440&lt;&gt;"Won","",IF($G440="% of deal",ROUND($F440*$H440/100,2),IF($G440="Flat fee",$H440,""))))</f>
      </c>
      <c r="J440" s="19"/>
      <c r="K440" s="18"/>
      <c r="L440" s="19"/>
    </row>
    <row r="441" spans="1:12" x14ac:dyDescent="0.25">
      <c r="A441" s="18"/>
      <c r="B441" s="19"/>
      <c r="C441" s="19"/>
      <c r="D441" s="19"/>
      <c r="E441" s="19"/>
      <c r="F441" s="20"/>
      <c r="G441" s="19"/>
      <c r="H441" s="19"/>
      <c r="I441" s="21">
        <f>IF($C441="","",IF($E441&lt;&gt;"Won","",IF($G441="% of deal",ROUND($F441*$H441/100,2),IF($G441="Flat fee",$H441,""))))</f>
      </c>
      <c r="J441" s="19"/>
      <c r="K441" s="18"/>
      <c r="L441" s="19"/>
    </row>
    <row r="442" spans="1:12" x14ac:dyDescent="0.25">
      <c r="A442" s="18"/>
      <c r="B442" s="19"/>
      <c r="C442" s="19"/>
      <c r="D442" s="19"/>
      <c r="E442" s="19"/>
      <c r="F442" s="20"/>
      <c r="G442" s="19"/>
      <c r="H442" s="19"/>
      <c r="I442" s="21">
        <f>IF($C442="","",IF($E442&lt;&gt;"Won","",IF($G442="% of deal",ROUND($F442*$H442/100,2),IF($G442="Flat fee",$H442,""))))</f>
      </c>
      <c r="J442" s="19"/>
      <c r="K442" s="18"/>
      <c r="L442" s="19"/>
    </row>
    <row r="443" spans="1:12" x14ac:dyDescent="0.25">
      <c r="A443" s="18"/>
      <c r="B443" s="19"/>
      <c r="C443" s="19"/>
      <c r="D443" s="19"/>
      <c r="E443" s="19"/>
      <c r="F443" s="20"/>
      <c r="G443" s="19"/>
      <c r="H443" s="19"/>
      <c r="I443" s="21">
        <f>IF($C443="","",IF($E443&lt;&gt;"Won","",IF($G443="% of deal",ROUND($F443*$H443/100,2),IF($G443="Flat fee",$H443,""))))</f>
      </c>
      <c r="J443" s="19"/>
      <c r="K443" s="18"/>
      <c r="L443" s="19"/>
    </row>
    <row r="444" spans="1:12" x14ac:dyDescent="0.25">
      <c r="A444" s="18"/>
      <c r="B444" s="19"/>
      <c r="C444" s="19"/>
      <c r="D444" s="19"/>
      <c r="E444" s="19"/>
      <c r="F444" s="20"/>
      <c r="G444" s="19"/>
      <c r="H444" s="19"/>
      <c r="I444" s="21">
        <f>IF($C444="","",IF($E444&lt;&gt;"Won","",IF($G444="% of deal",ROUND($F444*$H444/100,2),IF($G444="Flat fee",$H444,""))))</f>
      </c>
      <c r="J444" s="19"/>
      <c r="K444" s="18"/>
      <c r="L444" s="19"/>
    </row>
    <row r="445" spans="1:12" x14ac:dyDescent="0.25">
      <c r="A445" s="18"/>
      <c r="B445" s="19"/>
      <c r="C445" s="19"/>
      <c r="D445" s="19"/>
      <c r="E445" s="19"/>
      <c r="F445" s="20"/>
      <c r="G445" s="19"/>
      <c r="H445" s="19"/>
      <c r="I445" s="21">
        <f>IF($C445="","",IF($E445&lt;&gt;"Won","",IF($G445="% of deal",ROUND($F445*$H445/100,2),IF($G445="Flat fee",$H445,""))))</f>
      </c>
      <c r="J445" s="19"/>
      <c r="K445" s="18"/>
      <c r="L445" s="19"/>
    </row>
    <row r="446" spans="1:12" x14ac:dyDescent="0.25">
      <c r="A446" s="18"/>
      <c r="B446" s="19"/>
      <c r="C446" s="19"/>
      <c r="D446" s="19"/>
      <c r="E446" s="19"/>
      <c r="F446" s="20"/>
      <c r="G446" s="19"/>
      <c r="H446" s="19"/>
      <c r="I446" s="21">
        <f>IF($C446="","",IF($E446&lt;&gt;"Won","",IF($G446="% of deal",ROUND($F446*$H446/100,2),IF($G446="Flat fee",$H446,""))))</f>
      </c>
      <c r="J446" s="19"/>
      <c r="K446" s="18"/>
      <c r="L446" s="19"/>
    </row>
    <row r="447" spans="1:12" x14ac:dyDescent="0.25">
      <c r="A447" s="18"/>
      <c r="B447" s="19"/>
      <c r="C447" s="19"/>
      <c r="D447" s="19"/>
      <c r="E447" s="19"/>
      <c r="F447" s="20"/>
      <c r="G447" s="19"/>
      <c r="H447" s="19"/>
      <c r="I447" s="21">
        <f>IF($C447="","",IF($E447&lt;&gt;"Won","",IF($G447="% of deal",ROUND($F447*$H447/100,2),IF($G447="Flat fee",$H447,""))))</f>
      </c>
      <c r="J447" s="19"/>
      <c r="K447" s="18"/>
      <c r="L447" s="19"/>
    </row>
    <row r="448" spans="1:12" x14ac:dyDescent="0.25">
      <c r="A448" s="18"/>
      <c r="B448" s="19"/>
      <c r="C448" s="19"/>
      <c r="D448" s="19"/>
      <c r="E448" s="19"/>
      <c r="F448" s="20"/>
      <c r="G448" s="19"/>
      <c r="H448" s="19"/>
      <c r="I448" s="21">
        <f>IF($C448="","",IF($E448&lt;&gt;"Won","",IF($G448="% of deal",ROUND($F448*$H448/100,2),IF($G448="Flat fee",$H448,""))))</f>
      </c>
      <c r="J448" s="19"/>
      <c r="K448" s="18"/>
      <c r="L448" s="19"/>
    </row>
    <row r="449" spans="1:12" x14ac:dyDescent="0.25">
      <c r="A449" s="18"/>
      <c r="B449" s="19"/>
      <c r="C449" s="19"/>
      <c r="D449" s="19"/>
      <c r="E449" s="19"/>
      <c r="F449" s="20"/>
      <c r="G449" s="19"/>
      <c r="H449" s="19"/>
      <c r="I449" s="21">
        <f>IF($C449="","",IF($E449&lt;&gt;"Won","",IF($G449="% of deal",ROUND($F449*$H449/100,2),IF($G449="Flat fee",$H449,""))))</f>
      </c>
      <c r="J449" s="19"/>
      <c r="K449" s="18"/>
      <c r="L449" s="19"/>
    </row>
    <row r="450" spans="1:12" x14ac:dyDescent="0.25">
      <c r="A450" s="18"/>
      <c r="B450" s="19"/>
      <c r="C450" s="19"/>
      <c r="D450" s="19"/>
      <c r="E450" s="19"/>
      <c r="F450" s="20"/>
      <c r="G450" s="19"/>
      <c r="H450" s="19"/>
      <c r="I450" s="21">
        <f>IF($C450="","",IF($E450&lt;&gt;"Won","",IF($G450="% of deal",ROUND($F450*$H450/100,2),IF($G450="Flat fee",$H450,""))))</f>
      </c>
      <c r="J450" s="19"/>
      <c r="K450" s="18"/>
      <c r="L450" s="19"/>
    </row>
    <row r="451" spans="1:12" x14ac:dyDescent="0.25">
      <c r="A451" s="18"/>
      <c r="B451" s="19"/>
      <c r="C451" s="19"/>
      <c r="D451" s="19"/>
      <c r="E451" s="19"/>
      <c r="F451" s="20"/>
      <c r="G451" s="19"/>
      <c r="H451" s="19"/>
      <c r="I451" s="21">
        <f>IF($C451="","",IF($E451&lt;&gt;"Won","",IF($G451="% of deal",ROUND($F451*$H451/100,2),IF($G451="Flat fee",$H451,""))))</f>
      </c>
      <c r="J451" s="19"/>
      <c r="K451" s="18"/>
      <c r="L451" s="19"/>
    </row>
    <row r="452" spans="1:12" x14ac:dyDescent="0.25">
      <c r="A452" s="18"/>
      <c r="B452" s="19"/>
      <c r="C452" s="19"/>
      <c r="D452" s="19"/>
      <c r="E452" s="19"/>
      <c r="F452" s="20"/>
      <c r="G452" s="19"/>
      <c r="H452" s="19"/>
      <c r="I452" s="21">
        <f>IF($C452="","",IF($E452&lt;&gt;"Won","",IF($G452="% of deal",ROUND($F452*$H452/100,2),IF($G452="Flat fee",$H452,""))))</f>
      </c>
      <c r="J452" s="19"/>
      <c r="K452" s="18"/>
      <c r="L452" s="19"/>
    </row>
    <row r="453" spans="1:12" x14ac:dyDescent="0.25">
      <c r="A453" s="18"/>
      <c r="B453" s="19"/>
      <c r="C453" s="19"/>
      <c r="D453" s="19"/>
      <c r="E453" s="19"/>
      <c r="F453" s="20"/>
      <c r="G453" s="19"/>
      <c r="H453" s="19"/>
      <c r="I453" s="21">
        <f>IF($C453="","",IF($E453&lt;&gt;"Won","",IF($G453="% of deal",ROUND($F453*$H453/100,2),IF($G453="Flat fee",$H453,""))))</f>
      </c>
      <c r="J453" s="19"/>
      <c r="K453" s="18"/>
      <c r="L453" s="19"/>
    </row>
    <row r="454" spans="1:12" x14ac:dyDescent="0.25">
      <c r="A454" s="18"/>
      <c r="B454" s="19"/>
      <c r="C454" s="19"/>
      <c r="D454" s="19"/>
      <c r="E454" s="19"/>
      <c r="F454" s="20"/>
      <c r="G454" s="19"/>
      <c r="H454" s="19"/>
      <c r="I454" s="21">
        <f>IF($C454="","",IF($E454&lt;&gt;"Won","",IF($G454="% of deal",ROUND($F454*$H454/100,2),IF($G454="Flat fee",$H454,""))))</f>
      </c>
      <c r="J454" s="19"/>
      <c r="K454" s="18"/>
      <c r="L454" s="19"/>
    </row>
    <row r="455" spans="1:12" x14ac:dyDescent="0.25">
      <c r="A455" s="18"/>
      <c r="B455" s="19"/>
      <c r="C455" s="19"/>
      <c r="D455" s="19"/>
      <c r="E455" s="19"/>
      <c r="F455" s="20"/>
      <c r="G455" s="19"/>
      <c r="H455" s="19"/>
      <c r="I455" s="21">
        <f>IF($C455="","",IF($E455&lt;&gt;"Won","",IF($G455="% of deal",ROUND($F455*$H455/100,2),IF($G455="Flat fee",$H455,""))))</f>
      </c>
      <c r="J455" s="19"/>
      <c r="K455" s="18"/>
      <c r="L455" s="19"/>
    </row>
    <row r="456" spans="1:12" x14ac:dyDescent="0.25">
      <c r="A456" s="18"/>
      <c r="B456" s="19"/>
      <c r="C456" s="19"/>
      <c r="D456" s="19"/>
      <c r="E456" s="19"/>
      <c r="F456" s="20"/>
      <c r="G456" s="19"/>
      <c r="H456" s="19"/>
      <c r="I456" s="21">
        <f>IF($C456="","",IF($E456&lt;&gt;"Won","",IF($G456="% of deal",ROUND($F456*$H456/100,2),IF($G456="Flat fee",$H456,""))))</f>
      </c>
      <c r="J456" s="19"/>
      <c r="K456" s="18"/>
      <c r="L456" s="19"/>
    </row>
    <row r="457" spans="1:12" x14ac:dyDescent="0.25">
      <c r="A457" s="18"/>
      <c r="B457" s="19"/>
      <c r="C457" s="19"/>
      <c r="D457" s="19"/>
      <c r="E457" s="19"/>
      <c r="F457" s="20"/>
      <c r="G457" s="19"/>
      <c r="H457" s="19"/>
      <c r="I457" s="21">
        <f>IF($C457="","",IF($E457&lt;&gt;"Won","",IF($G457="% of deal",ROUND($F457*$H457/100,2),IF($G457="Flat fee",$H457,""))))</f>
      </c>
      <c r="J457" s="19"/>
      <c r="K457" s="18"/>
      <c r="L457" s="19"/>
    </row>
    <row r="458" spans="1:12" x14ac:dyDescent="0.25">
      <c r="A458" s="18"/>
      <c r="B458" s="19"/>
      <c r="C458" s="19"/>
      <c r="D458" s="19"/>
      <c r="E458" s="19"/>
      <c r="F458" s="20"/>
      <c r="G458" s="19"/>
      <c r="H458" s="19"/>
      <c r="I458" s="21">
        <f>IF($C458="","",IF($E458&lt;&gt;"Won","",IF($G458="% of deal",ROUND($F458*$H458/100,2),IF($G458="Flat fee",$H458,""))))</f>
      </c>
      <c r="J458" s="19"/>
      <c r="K458" s="18"/>
      <c r="L458" s="19"/>
    </row>
    <row r="459" spans="1:12" x14ac:dyDescent="0.25">
      <c r="A459" s="18"/>
      <c r="B459" s="19"/>
      <c r="C459" s="19"/>
      <c r="D459" s="19"/>
      <c r="E459" s="19"/>
      <c r="F459" s="20"/>
      <c r="G459" s="19"/>
      <c r="H459" s="19"/>
      <c r="I459" s="21">
        <f>IF($C459="","",IF($E459&lt;&gt;"Won","",IF($G459="% of deal",ROUND($F459*$H459/100,2),IF($G459="Flat fee",$H459,""))))</f>
      </c>
      <c r="J459" s="19"/>
      <c r="K459" s="18"/>
      <c r="L459" s="19"/>
    </row>
    <row r="460" spans="1:12" x14ac:dyDescent="0.25">
      <c r="A460" s="18"/>
      <c r="B460" s="19"/>
      <c r="C460" s="19"/>
      <c r="D460" s="19"/>
      <c r="E460" s="19"/>
      <c r="F460" s="20"/>
      <c r="G460" s="19"/>
      <c r="H460" s="19"/>
      <c r="I460" s="21">
        <f>IF($C460="","",IF($E460&lt;&gt;"Won","",IF($G460="% of deal",ROUND($F460*$H460/100,2),IF($G460="Flat fee",$H460,""))))</f>
      </c>
      <c r="J460" s="19"/>
      <c r="K460" s="18"/>
      <c r="L460" s="19"/>
    </row>
    <row r="461" spans="1:12" x14ac:dyDescent="0.25">
      <c r="A461" s="18"/>
      <c r="B461" s="19"/>
      <c r="C461" s="19"/>
      <c r="D461" s="19"/>
      <c r="E461" s="19"/>
      <c r="F461" s="20"/>
      <c r="G461" s="19"/>
      <c r="H461" s="19"/>
      <c r="I461" s="21">
        <f>IF($C461="","",IF($E461&lt;&gt;"Won","",IF($G461="% of deal",ROUND($F461*$H461/100,2),IF($G461="Flat fee",$H461,""))))</f>
      </c>
      <c r="J461" s="19"/>
      <c r="K461" s="18"/>
      <c r="L461" s="19"/>
    </row>
    <row r="462" spans="1:12" x14ac:dyDescent="0.25">
      <c r="A462" s="18"/>
      <c r="B462" s="19"/>
      <c r="C462" s="19"/>
      <c r="D462" s="19"/>
      <c r="E462" s="19"/>
      <c r="F462" s="20"/>
      <c r="G462" s="19"/>
      <c r="H462" s="19"/>
      <c r="I462" s="21">
        <f>IF($C462="","",IF($E462&lt;&gt;"Won","",IF($G462="% of deal",ROUND($F462*$H462/100,2),IF($G462="Flat fee",$H462,""))))</f>
      </c>
      <c r="J462" s="19"/>
      <c r="K462" s="18"/>
      <c r="L462" s="19"/>
    </row>
    <row r="463" spans="1:12" x14ac:dyDescent="0.25">
      <c r="A463" s="18"/>
      <c r="B463" s="19"/>
      <c r="C463" s="19"/>
      <c r="D463" s="19"/>
      <c r="E463" s="19"/>
      <c r="F463" s="20"/>
      <c r="G463" s="19"/>
      <c r="H463" s="19"/>
      <c r="I463" s="21">
        <f>IF($C463="","",IF($E463&lt;&gt;"Won","",IF($G463="% of deal",ROUND($F463*$H463/100,2),IF($G463="Flat fee",$H463,""))))</f>
      </c>
      <c r="J463" s="19"/>
      <c r="K463" s="18"/>
      <c r="L463" s="19"/>
    </row>
    <row r="464" spans="1:12" x14ac:dyDescent="0.25">
      <c r="A464" s="18"/>
      <c r="B464" s="19"/>
      <c r="C464" s="19"/>
      <c r="D464" s="19"/>
      <c r="E464" s="19"/>
      <c r="F464" s="20"/>
      <c r="G464" s="19"/>
      <c r="H464" s="19"/>
      <c r="I464" s="21">
        <f>IF($C464="","",IF($E464&lt;&gt;"Won","",IF($G464="% of deal",ROUND($F464*$H464/100,2),IF($G464="Flat fee",$H464,""))))</f>
      </c>
      <c r="J464" s="19"/>
      <c r="K464" s="18"/>
      <c r="L464" s="19"/>
    </row>
    <row r="465" spans="1:12" x14ac:dyDescent="0.25">
      <c r="A465" s="18"/>
      <c r="B465" s="19"/>
      <c r="C465" s="19"/>
      <c r="D465" s="19"/>
      <c r="E465" s="19"/>
      <c r="F465" s="20"/>
      <c r="G465" s="19"/>
      <c r="H465" s="19"/>
      <c r="I465" s="21">
        <f>IF($C465="","",IF($E465&lt;&gt;"Won","",IF($G465="% of deal",ROUND($F465*$H465/100,2),IF($G465="Flat fee",$H465,""))))</f>
      </c>
      <c r="J465" s="19"/>
      <c r="K465" s="18"/>
      <c r="L465" s="19"/>
    </row>
    <row r="466" spans="1:12" x14ac:dyDescent="0.25">
      <c r="A466" s="18"/>
      <c r="B466" s="19"/>
      <c r="C466" s="19"/>
      <c r="D466" s="19"/>
      <c r="E466" s="19"/>
      <c r="F466" s="20"/>
      <c r="G466" s="19"/>
      <c r="H466" s="19"/>
      <c r="I466" s="21">
        <f>IF($C466="","",IF($E466&lt;&gt;"Won","",IF($G466="% of deal",ROUND($F466*$H466/100,2),IF($G466="Flat fee",$H466,""))))</f>
      </c>
      <c r="J466" s="19"/>
      <c r="K466" s="18"/>
      <c r="L466" s="19"/>
    </row>
    <row r="467" spans="1:12" x14ac:dyDescent="0.25">
      <c r="A467" s="18"/>
      <c r="B467" s="19"/>
      <c r="C467" s="19"/>
      <c r="D467" s="19"/>
      <c r="E467" s="19"/>
      <c r="F467" s="20"/>
      <c r="G467" s="19"/>
      <c r="H467" s="19"/>
      <c r="I467" s="21">
        <f>IF($C467="","",IF($E467&lt;&gt;"Won","",IF($G467="% of deal",ROUND($F467*$H467/100,2),IF($G467="Flat fee",$H467,""))))</f>
      </c>
      <c r="J467" s="19"/>
      <c r="K467" s="18"/>
      <c r="L467" s="19"/>
    </row>
    <row r="468" spans="1:12" x14ac:dyDescent="0.25">
      <c r="A468" s="18"/>
      <c r="B468" s="19"/>
      <c r="C468" s="19"/>
      <c r="D468" s="19"/>
      <c r="E468" s="19"/>
      <c r="F468" s="20"/>
      <c r="G468" s="19"/>
      <c r="H468" s="19"/>
      <c r="I468" s="21">
        <f>IF($C468="","",IF($E468&lt;&gt;"Won","",IF($G468="% of deal",ROUND($F468*$H468/100,2),IF($G468="Flat fee",$H468,""))))</f>
      </c>
      <c r="J468" s="19"/>
      <c r="K468" s="18"/>
      <c r="L468" s="19"/>
    </row>
    <row r="469" spans="1:12" x14ac:dyDescent="0.25">
      <c r="A469" s="18"/>
      <c r="B469" s="19"/>
      <c r="C469" s="19"/>
      <c r="D469" s="19"/>
      <c r="E469" s="19"/>
      <c r="F469" s="20"/>
      <c r="G469" s="19"/>
      <c r="H469" s="19"/>
      <c r="I469" s="21">
        <f>IF($C469="","",IF($E469&lt;&gt;"Won","",IF($G469="% of deal",ROUND($F469*$H469/100,2),IF($G469="Flat fee",$H469,""))))</f>
      </c>
      <c r="J469" s="19"/>
      <c r="K469" s="18"/>
      <c r="L469" s="19"/>
    </row>
    <row r="470" spans="1:12" x14ac:dyDescent="0.25">
      <c r="A470" s="18"/>
      <c r="B470" s="19"/>
      <c r="C470" s="19"/>
      <c r="D470" s="19"/>
      <c r="E470" s="19"/>
      <c r="F470" s="20"/>
      <c r="G470" s="19"/>
      <c r="H470" s="19"/>
      <c r="I470" s="21">
        <f>IF($C470="","",IF($E470&lt;&gt;"Won","",IF($G470="% of deal",ROUND($F470*$H470/100,2),IF($G470="Flat fee",$H470,""))))</f>
      </c>
      <c r="J470" s="19"/>
      <c r="K470" s="18"/>
      <c r="L470" s="19"/>
    </row>
    <row r="471" spans="1:12" x14ac:dyDescent="0.25">
      <c r="A471" s="18"/>
      <c r="B471" s="19"/>
      <c r="C471" s="19"/>
      <c r="D471" s="19"/>
      <c r="E471" s="19"/>
      <c r="F471" s="20"/>
      <c r="G471" s="19"/>
      <c r="H471" s="19"/>
      <c r="I471" s="21">
        <f>IF($C471="","",IF($E471&lt;&gt;"Won","",IF($G471="% of deal",ROUND($F471*$H471/100,2),IF($G471="Flat fee",$H471,""))))</f>
      </c>
      <c r="J471" s="19"/>
      <c r="K471" s="18"/>
      <c r="L471" s="19"/>
    </row>
    <row r="472" spans="1:12" x14ac:dyDescent="0.25">
      <c r="A472" s="18"/>
      <c r="B472" s="19"/>
      <c r="C472" s="19"/>
      <c r="D472" s="19"/>
      <c r="E472" s="19"/>
      <c r="F472" s="20"/>
      <c r="G472" s="19"/>
      <c r="H472" s="19"/>
      <c r="I472" s="21">
        <f>IF($C472="","",IF($E472&lt;&gt;"Won","",IF($G472="% of deal",ROUND($F472*$H472/100,2),IF($G472="Flat fee",$H472,""))))</f>
      </c>
      <c r="J472" s="19"/>
      <c r="K472" s="18"/>
      <c r="L472" s="19"/>
    </row>
    <row r="473" spans="1:12" x14ac:dyDescent="0.25">
      <c r="A473" s="18"/>
      <c r="B473" s="19"/>
      <c r="C473" s="19"/>
      <c r="D473" s="19"/>
      <c r="E473" s="19"/>
      <c r="F473" s="20"/>
      <c r="G473" s="19"/>
      <c r="H473" s="19"/>
      <c r="I473" s="21">
        <f>IF($C473="","",IF($E473&lt;&gt;"Won","",IF($G473="% of deal",ROUND($F473*$H473/100,2),IF($G473="Flat fee",$H473,""))))</f>
      </c>
      <c r="J473" s="19"/>
      <c r="K473" s="18"/>
      <c r="L473" s="19"/>
    </row>
    <row r="474" spans="1:12" x14ac:dyDescent="0.25">
      <c r="A474" s="18"/>
      <c r="B474" s="19"/>
      <c r="C474" s="19"/>
      <c r="D474" s="19"/>
      <c r="E474" s="19"/>
      <c r="F474" s="20"/>
      <c r="G474" s="19"/>
      <c r="H474" s="19"/>
      <c r="I474" s="21">
        <f>IF($C474="","",IF($E474&lt;&gt;"Won","",IF($G474="% of deal",ROUND($F474*$H474/100,2),IF($G474="Flat fee",$H474,""))))</f>
      </c>
      <c r="J474" s="19"/>
      <c r="K474" s="18"/>
      <c r="L474" s="19"/>
    </row>
    <row r="475" spans="1:12" x14ac:dyDescent="0.25">
      <c r="A475" s="18"/>
      <c r="B475" s="19"/>
      <c r="C475" s="19"/>
      <c r="D475" s="19"/>
      <c r="E475" s="19"/>
      <c r="F475" s="20"/>
      <c r="G475" s="19"/>
      <c r="H475" s="19"/>
      <c r="I475" s="21">
        <f>IF($C475="","",IF($E475&lt;&gt;"Won","",IF($G475="% of deal",ROUND($F475*$H475/100,2),IF($G475="Flat fee",$H475,""))))</f>
      </c>
      <c r="J475" s="19"/>
      <c r="K475" s="18"/>
      <c r="L475" s="19"/>
    </row>
    <row r="476" spans="1:12" x14ac:dyDescent="0.25">
      <c r="A476" s="18"/>
      <c r="B476" s="19"/>
      <c r="C476" s="19"/>
      <c r="D476" s="19"/>
      <c r="E476" s="19"/>
      <c r="F476" s="20"/>
      <c r="G476" s="19"/>
      <c r="H476" s="19"/>
      <c r="I476" s="21">
        <f>IF($C476="","",IF($E476&lt;&gt;"Won","",IF($G476="% of deal",ROUND($F476*$H476/100,2),IF($G476="Flat fee",$H476,""))))</f>
      </c>
      <c r="J476" s="19"/>
      <c r="K476" s="18"/>
      <c r="L476" s="19"/>
    </row>
    <row r="477" spans="1:12" x14ac:dyDescent="0.25">
      <c r="A477" s="18"/>
      <c r="B477" s="19"/>
      <c r="C477" s="19"/>
      <c r="D477" s="19"/>
      <c r="E477" s="19"/>
      <c r="F477" s="20"/>
      <c r="G477" s="19"/>
      <c r="H477" s="19"/>
      <c r="I477" s="21">
        <f>IF($C477="","",IF($E477&lt;&gt;"Won","",IF($G477="% of deal",ROUND($F477*$H477/100,2),IF($G477="Flat fee",$H477,""))))</f>
      </c>
      <c r="J477" s="19"/>
      <c r="K477" s="18"/>
      <c r="L477" s="19"/>
    </row>
    <row r="478" spans="1:12" x14ac:dyDescent="0.25">
      <c r="A478" s="18"/>
      <c r="B478" s="19"/>
      <c r="C478" s="19"/>
      <c r="D478" s="19"/>
      <c r="E478" s="19"/>
      <c r="F478" s="20"/>
      <c r="G478" s="19"/>
      <c r="H478" s="19"/>
      <c r="I478" s="21">
        <f>IF($C478="","",IF($E478&lt;&gt;"Won","",IF($G478="% of deal",ROUND($F478*$H478/100,2),IF($G478="Flat fee",$H478,""))))</f>
      </c>
      <c r="J478" s="19"/>
      <c r="K478" s="18"/>
      <c r="L478" s="19"/>
    </row>
    <row r="479" spans="1:12" x14ac:dyDescent="0.25">
      <c r="A479" s="18"/>
      <c r="B479" s="19"/>
      <c r="C479" s="19"/>
      <c r="D479" s="19"/>
      <c r="E479" s="19"/>
      <c r="F479" s="20"/>
      <c r="G479" s="19"/>
      <c r="H479" s="19"/>
      <c r="I479" s="21">
        <f>IF($C479="","",IF($E479&lt;&gt;"Won","",IF($G479="% of deal",ROUND($F479*$H479/100,2),IF($G479="Flat fee",$H479,""))))</f>
      </c>
      <c r="J479" s="19"/>
      <c r="K479" s="18"/>
      <c r="L479" s="19"/>
    </row>
    <row r="480" spans="1:12" x14ac:dyDescent="0.25">
      <c r="A480" s="18"/>
      <c r="B480" s="19"/>
      <c r="C480" s="19"/>
      <c r="D480" s="19"/>
      <c r="E480" s="19"/>
      <c r="F480" s="20"/>
      <c r="G480" s="19"/>
      <c r="H480" s="19"/>
      <c r="I480" s="21">
        <f>IF($C480="","",IF($E480&lt;&gt;"Won","",IF($G480="% of deal",ROUND($F480*$H480/100,2),IF($G480="Flat fee",$H480,""))))</f>
      </c>
      <c r="J480" s="19"/>
      <c r="K480" s="18"/>
      <c r="L480" s="19"/>
    </row>
    <row r="481" spans="1:12" x14ac:dyDescent="0.25">
      <c r="A481" s="18"/>
      <c r="B481" s="19"/>
      <c r="C481" s="19"/>
      <c r="D481" s="19"/>
      <c r="E481" s="19"/>
      <c r="F481" s="20"/>
      <c r="G481" s="19"/>
      <c r="H481" s="19"/>
      <c r="I481" s="21">
        <f>IF($C481="","",IF($E481&lt;&gt;"Won","",IF($G481="% of deal",ROUND($F481*$H481/100,2),IF($G481="Flat fee",$H481,""))))</f>
      </c>
      <c r="J481" s="19"/>
      <c r="K481" s="18"/>
      <c r="L481" s="19"/>
    </row>
    <row r="482" spans="1:12" x14ac:dyDescent="0.25">
      <c r="A482" s="18"/>
      <c r="B482" s="19"/>
      <c r="C482" s="19"/>
      <c r="D482" s="19"/>
      <c r="E482" s="19"/>
      <c r="F482" s="20"/>
      <c r="G482" s="19"/>
      <c r="H482" s="19"/>
      <c r="I482" s="21">
        <f>IF($C482="","",IF($E482&lt;&gt;"Won","",IF($G482="% of deal",ROUND($F482*$H482/100,2),IF($G482="Flat fee",$H482,""))))</f>
      </c>
      <c r="J482" s="19"/>
      <c r="K482" s="18"/>
      <c r="L482" s="19"/>
    </row>
    <row r="483" spans="1:12" x14ac:dyDescent="0.25">
      <c r="A483" s="18"/>
      <c r="B483" s="19"/>
      <c r="C483" s="19"/>
      <c r="D483" s="19"/>
      <c r="E483" s="19"/>
      <c r="F483" s="20"/>
      <c r="G483" s="19"/>
      <c r="H483" s="19"/>
      <c r="I483" s="21">
        <f>IF($C483="","",IF($E483&lt;&gt;"Won","",IF($G483="% of deal",ROUND($F483*$H483/100,2),IF($G483="Flat fee",$H483,""))))</f>
      </c>
      <c r="J483" s="19"/>
      <c r="K483" s="18"/>
      <c r="L483" s="19"/>
    </row>
    <row r="484" spans="1:12" x14ac:dyDescent="0.25">
      <c r="A484" s="18"/>
      <c r="B484" s="19"/>
      <c r="C484" s="19"/>
      <c r="D484" s="19"/>
      <c r="E484" s="19"/>
      <c r="F484" s="20"/>
      <c r="G484" s="19"/>
      <c r="H484" s="19"/>
      <c r="I484" s="21">
        <f>IF($C484="","",IF($E484&lt;&gt;"Won","",IF($G484="% of deal",ROUND($F484*$H484/100,2),IF($G484="Flat fee",$H484,""))))</f>
      </c>
      <c r="J484" s="19"/>
      <c r="K484" s="18"/>
      <c r="L484" s="19"/>
    </row>
    <row r="485" spans="1:12" x14ac:dyDescent="0.25">
      <c r="A485" s="18"/>
      <c r="B485" s="19"/>
      <c r="C485" s="19"/>
      <c r="D485" s="19"/>
      <c r="E485" s="19"/>
      <c r="F485" s="20"/>
      <c r="G485" s="19"/>
      <c r="H485" s="19"/>
      <c r="I485" s="21">
        <f>IF($C485="","",IF($E485&lt;&gt;"Won","",IF($G485="% of deal",ROUND($F485*$H485/100,2),IF($G485="Flat fee",$H485,""))))</f>
      </c>
      <c r="J485" s="19"/>
      <c r="K485" s="18"/>
      <c r="L485" s="19"/>
    </row>
    <row r="486" spans="1:12" x14ac:dyDescent="0.25">
      <c r="A486" s="18"/>
      <c r="B486" s="19"/>
      <c r="C486" s="19"/>
      <c r="D486" s="19"/>
      <c r="E486" s="19"/>
      <c r="F486" s="20"/>
      <c r="G486" s="19"/>
      <c r="H486" s="19"/>
      <c r="I486" s="21">
        <f>IF($C486="","",IF($E486&lt;&gt;"Won","",IF($G486="% of deal",ROUND($F486*$H486/100,2),IF($G486="Flat fee",$H486,""))))</f>
      </c>
      <c r="J486" s="19"/>
      <c r="K486" s="18"/>
      <c r="L486" s="19"/>
    </row>
    <row r="487" spans="1:12" x14ac:dyDescent="0.25">
      <c r="A487" s="18"/>
      <c r="B487" s="19"/>
      <c r="C487" s="19"/>
      <c r="D487" s="19"/>
      <c r="E487" s="19"/>
      <c r="F487" s="20"/>
      <c r="G487" s="19"/>
      <c r="H487" s="19"/>
      <c r="I487" s="21">
        <f>IF($C487="","",IF($E487&lt;&gt;"Won","",IF($G487="% of deal",ROUND($F487*$H487/100,2),IF($G487="Flat fee",$H487,""))))</f>
      </c>
      <c r="J487" s="19"/>
      <c r="K487" s="18"/>
      <c r="L487" s="19"/>
    </row>
    <row r="488" spans="1:12" x14ac:dyDescent="0.25">
      <c r="A488" s="18"/>
      <c r="B488" s="19"/>
      <c r="C488" s="19"/>
      <c r="D488" s="19"/>
      <c r="E488" s="19"/>
      <c r="F488" s="20"/>
      <c r="G488" s="19"/>
      <c r="H488" s="19"/>
      <c r="I488" s="21">
        <f>IF($C488="","",IF($E488&lt;&gt;"Won","",IF($G488="% of deal",ROUND($F488*$H488/100,2),IF($G488="Flat fee",$H488,""))))</f>
      </c>
      <c r="J488" s="19"/>
      <c r="K488" s="18"/>
      <c r="L488" s="19"/>
    </row>
    <row r="489" spans="1:12" x14ac:dyDescent="0.25">
      <c r="A489" s="18"/>
      <c r="B489" s="19"/>
      <c r="C489" s="19"/>
      <c r="D489" s="19"/>
      <c r="E489" s="19"/>
      <c r="F489" s="20"/>
      <c r="G489" s="19"/>
      <c r="H489" s="19"/>
      <c r="I489" s="21">
        <f>IF($C489="","",IF($E489&lt;&gt;"Won","",IF($G489="% of deal",ROUND($F489*$H489/100,2),IF($G489="Flat fee",$H489,""))))</f>
      </c>
      <c r="J489" s="19"/>
      <c r="K489" s="18"/>
      <c r="L489" s="19"/>
    </row>
    <row r="490" spans="1:12" x14ac:dyDescent="0.25">
      <c r="A490" s="18"/>
      <c r="B490" s="19"/>
      <c r="C490" s="19"/>
      <c r="D490" s="19"/>
      <c r="E490" s="19"/>
      <c r="F490" s="20"/>
      <c r="G490" s="19"/>
      <c r="H490" s="19"/>
      <c r="I490" s="21">
        <f>IF($C490="","",IF($E490&lt;&gt;"Won","",IF($G490="% of deal",ROUND($F490*$H490/100,2),IF($G490="Flat fee",$H490,""))))</f>
      </c>
      <c r="J490" s="19"/>
      <c r="K490" s="18"/>
      <c r="L490" s="19"/>
    </row>
    <row r="491" spans="1:12" x14ac:dyDescent="0.25">
      <c r="A491" s="18"/>
      <c r="B491" s="19"/>
      <c r="C491" s="19"/>
      <c r="D491" s="19"/>
      <c r="E491" s="19"/>
      <c r="F491" s="20"/>
      <c r="G491" s="19"/>
      <c r="H491" s="19"/>
      <c r="I491" s="21">
        <f>IF($C491="","",IF($E491&lt;&gt;"Won","",IF($G491="% of deal",ROUND($F491*$H491/100,2),IF($G491="Flat fee",$H491,""))))</f>
      </c>
      <c r="J491" s="19"/>
      <c r="K491" s="18"/>
      <c r="L491" s="19"/>
    </row>
    <row r="492" spans="1:12" x14ac:dyDescent="0.25">
      <c r="A492" s="18"/>
      <c r="B492" s="19"/>
      <c r="C492" s="19"/>
      <c r="D492" s="19"/>
      <c r="E492" s="19"/>
      <c r="F492" s="20"/>
      <c r="G492" s="19"/>
      <c r="H492" s="19"/>
      <c r="I492" s="21">
        <f>IF($C492="","",IF($E492&lt;&gt;"Won","",IF($G492="% of deal",ROUND($F492*$H492/100,2),IF($G492="Flat fee",$H492,""))))</f>
      </c>
      <c r="J492" s="19"/>
      <c r="K492" s="18"/>
      <c r="L492" s="19"/>
    </row>
    <row r="493" spans="1:12" x14ac:dyDescent="0.25">
      <c r="A493" s="18"/>
      <c r="B493" s="19"/>
      <c r="C493" s="19"/>
      <c r="D493" s="19"/>
      <c r="E493" s="19"/>
      <c r="F493" s="20"/>
      <c r="G493" s="19"/>
      <c r="H493" s="19"/>
      <c r="I493" s="21">
        <f>IF($C493="","",IF($E493&lt;&gt;"Won","",IF($G493="% of deal",ROUND($F493*$H493/100,2),IF($G493="Flat fee",$H493,""))))</f>
      </c>
      <c r="J493" s="19"/>
      <c r="K493" s="18"/>
      <c r="L493" s="19"/>
    </row>
    <row r="494" spans="1:12" x14ac:dyDescent="0.25">
      <c r="A494" s="18"/>
      <c r="B494" s="19"/>
      <c r="C494" s="19"/>
      <c r="D494" s="19"/>
      <c r="E494" s="19"/>
      <c r="F494" s="20"/>
      <c r="G494" s="19"/>
      <c r="H494" s="19"/>
      <c r="I494" s="21">
        <f>IF($C494="","",IF($E494&lt;&gt;"Won","",IF($G494="% of deal",ROUND($F494*$H494/100,2),IF($G494="Flat fee",$H494,""))))</f>
      </c>
      <c r="J494" s="19"/>
      <c r="K494" s="18"/>
      <c r="L494" s="19"/>
    </row>
    <row r="495" spans="1:12" x14ac:dyDescent="0.25">
      <c r="A495" s="18"/>
      <c r="B495" s="19"/>
      <c r="C495" s="19"/>
      <c r="D495" s="19"/>
      <c r="E495" s="19"/>
      <c r="F495" s="20"/>
      <c r="G495" s="19"/>
      <c r="H495" s="19"/>
      <c r="I495" s="21">
        <f>IF($C495="","",IF($E495&lt;&gt;"Won","",IF($G495="% of deal",ROUND($F495*$H495/100,2),IF($G495="Flat fee",$H495,""))))</f>
      </c>
      <c r="J495" s="19"/>
      <c r="K495" s="18"/>
      <c r="L495" s="19"/>
    </row>
    <row r="496" spans="1:12" x14ac:dyDescent="0.25">
      <c r="A496" s="18"/>
      <c r="B496" s="19"/>
      <c r="C496" s="19"/>
      <c r="D496" s="19"/>
      <c r="E496" s="19"/>
      <c r="F496" s="20"/>
      <c r="G496" s="19"/>
      <c r="H496" s="19"/>
      <c r="I496" s="21">
        <f>IF($C496="","",IF($E496&lt;&gt;"Won","",IF($G496="% of deal",ROUND($F496*$H496/100,2),IF($G496="Flat fee",$H496,""))))</f>
      </c>
      <c r="J496" s="19"/>
      <c r="K496" s="18"/>
      <c r="L496" s="19"/>
    </row>
    <row r="497" spans="1:12" x14ac:dyDescent="0.25">
      <c r="A497" s="18"/>
      <c r="B497" s="19"/>
      <c r="C497" s="19"/>
      <c r="D497" s="19"/>
      <c r="E497" s="19"/>
      <c r="F497" s="20"/>
      <c r="G497" s="19"/>
      <c r="H497" s="19"/>
      <c r="I497" s="21">
        <f>IF($C497="","",IF($E497&lt;&gt;"Won","",IF($G497="% of deal",ROUND($F497*$H497/100,2),IF($G497="Flat fee",$H497,""))))</f>
      </c>
      <c r="J497" s="19"/>
      <c r="K497" s="18"/>
      <c r="L497" s="19"/>
    </row>
    <row r="498" spans="1:12" x14ac:dyDescent="0.25">
      <c r="A498" s="18"/>
      <c r="B498" s="19"/>
      <c r="C498" s="19"/>
      <c r="D498" s="19"/>
      <c r="E498" s="19"/>
      <c r="F498" s="20"/>
      <c r="G498" s="19"/>
      <c r="H498" s="19"/>
      <c r="I498" s="21">
        <f>IF($C498="","",IF($E498&lt;&gt;"Won","",IF($G498="% of deal",ROUND($F498*$H498/100,2),IF($G498="Flat fee",$H498,""))))</f>
      </c>
      <c r="J498" s="19"/>
      <c r="K498" s="18"/>
      <c r="L498" s="19"/>
    </row>
    <row r="499" spans="1:12" x14ac:dyDescent="0.25">
      <c r="A499" s="18"/>
      <c r="B499" s="19"/>
      <c r="C499" s="19"/>
      <c r="D499" s="19"/>
      <c r="E499" s="19"/>
      <c r="F499" s="20"/>
      <c r="G499" s="19"/>
      <c r="H499" s="19"/>
      <c r="I499" s="21">
        <f>IF($C499="","",IF($E499&lt;&gt;"Won","",IF($G499="% of deal",ROUND($F499*$H499/100,2),IF($G499="Flat fee",$H499,""))))</f>
      </c>
      <c r="J499" s="19"/>
      <c r="K499" s="18"/>
      <c r="L499" s="19"/>
    </row>
    <row r="500" spans="1:12" x14ac:dyDescent="0.25">
      <c r="A500" s="18"/>
      <c r="B500" s="19"/>
      <c r="C500" s="19"/>
      <c r="D500" s="19"/>
      <c r="E500" s="19"/>
      <c r="F500" s="20"/>
      <c r="G500" s="19"/>
      <c r="H500" s="19"/>
      <c r="I500" s="21">
        <f>IF($C500="","",IF($E500&lt;&gt;"Won","",IF($G500="% of deal",ROUND($F500*$H500/100,2),IF($G500="Flat fee",$H500,""))))</f>
      </c>
      <c r="J500" s="19"/>
      <c r="K500" s="18"/>
      <c r="L500" s="19"/>
    </row>
    <row r="501" spans="1:12" x14ac:dyDescent="0.25">
      <c r="A501" s="18"/>
      <c r="B501" s="19"/>
      <c r="C501" s="19"/>
      <c r="D501" s="19"/>
      <c r="E501" s="19"/>
      <c r="F501" s="20"/>
      <c r="G501" s="19"/>
      <c r="H501" s="19"/>
      <c r="I501" s="21">
        <f>IF($C501="","",IF($E501&lt;&gt;"Won","",IF($G501="% of deal",ROUND($F501*$H501/100,2),IF($G501="Flat fee",$H501,""))))</f>
      </c>
      <c r="J501" s="19"/>
      <c r="K501" s="18"/>
      <c r="L501" s="19"/>
    </row>
  </sheetData>
  <conditionalFormatting sqref="B2:B501">
    <cfRule type="expression" dxfId="0" priority="1">
      <formula>$B2="Given"</formula>
    </cfRule>
    <cfRule type="expression" dxfId="1" priority="2">
      <formula>$B2="Received"</formula>
    </cfRule>
  </conditionalFormatting>
  <conditionalFormatting sqref="E2:E501">
    <cfRule type="expression" dxfId="2" priority="1">
      <formula>$E2="Won"</formula>
    </cfRule>
    <cfRule type="expression" dxfId="3" priority="2">
      <formula>$E2="In progress"</formula>
    </cfRule>
    <cfRule type="expression" dxfId="4" priority="3">
      <formula>$E2="Lost"</formula>
    </cfRule>
  </conditionalFormatting>
  <conditionalFormatting sqref="J2:J501">
    <cfRule type="expression" dxfId="5" priority="1">
      <formula>$J2="Paid"</formula>
    </cfRule>
    <cfRule type="expression" dxfId="6" priority="2">
      <formula>$J2="Due"</formula>
    </cfRule>
    <cfRule type="expression" dxfId="7" priority="3">
      <formula>$J2="Not due"</formula>
    </cfRule>
  </conditionalFormatting>
  <dataValidations count="10">
    <dataValidation type="list" allowBlank="1" showErrorMessage="1" errorStyle="warning" errorTitle="Not in the list" error="Pick a value from the dropdown, or edit the Lists sheet to change the options." sqref="B10:B501">
      <formula1>DirectionList</formula1>
    </dataValidation>
    <dataValidation type="list" allowBlank="1" showErrorMessage="1" errorStyle="warning" errorTitle="Not in the list" error="Pick a value from the dropdown, or edit the Lists sheet to change the options." sqref="B2:B501">
      <formula1>DirectionList</formula1>
    </dataValidation>
    <dataValidation type="list" allowBlank="1" showErrorMessage="1" errorStyle="warning" errorTitle="Not in the list" error="Pick a value from the dropdown, or edit the Lists sheet to change the options." sqref="D10:D501">
      <formula1>PartnerList</formula1>
    </dataValidation>
    <dataValidation type="list" allowBlank="1" showErrorMessage="1" errorStyle="warning" errorTitle="Not in the list" error="Pick a value from the dropdown, or edit the Lists sheet to change the options." sqref="D2:D501">
      <formula1>PartnerList</formula1>
    </dataValidation>
    <dataValidation type="list" allowBlank="1" showErrorMessage="1" errorStyle="warning" errorTitle="Not in the list" error="Pick a value from the dropdown, or edit the Lists sheet to change the options." sqref="E10:E501">
      <formula1>DealStatusList</formula1>
    </dataValidation>
    <dataValidation type="list" allowBlank="1" showErrorMessage="1" errorStyle="warning" errorTitle="Not in the list" error="Pick a value from the dropdown, or edit the Lists sheet to change the options." sqref="E2:E501">
      <formula1>DealStatusList</formula1>
    </dataValidation>
    <dataValidation type="list" allowBlank="1" showErrorMessage="1" errorStyle="warning" errorTitle="Not in the list" error="Pick a value from the dropdown, or edit the Lists sheet to change the options." sqref="G10:G501">
      <formula1>FeeTypeList</formula1>
    </dataValidation>
    <dataValidation type="list" allowBlank="1" showErrorMessage="1" errorStyle="warning" errorTitle="Not in the list" error="Pick a value from the dropdown, or edit the Lists sheet to change the options." sqref="G2:G501">
      <formula1>FeeTypeList</formula1>
    </dataValidation>
    <dataValidation type="list" allowBlank="1" showErrorMessage="1" errorStyle="warning" errorTitle="Not in the list" error="Pick a value from the dropdown, or edit the Lists sheet to change the options." sqref="J10:J501">
      <formula1>FeeStatusList</formula1>
    </dataValidation>
    <dataValidation type="list" allowBlank="1" showErrorMessage="1" errorStyle="warning" errorTitle="Not in the list" error="Pick a value from the dropdown, or edit the Lists sheet to change the options." sqref="J2:J501">
      <formula1>FeeStatusList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tableParts count="1">
    <tablePart r:id="rId3"/>
  </tablePart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E56CF"/>
  </sheetPr>
  <dimension ref="A1:H5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4" customWidth="1"/>
    <col min="3" max="3" width="16" customWidth="1"/>
    <col min="4" max="4" width="11" customWidth="1"/>
    <col min="5" max="5" width="15" style="22" customWidth="1"/>
    <col min="6" max="6" width="16" style="13" customWidth="1"/>
    <col min="7" max="7" width="14" style="13" customWidth="1"/>
    <col min="8" max="8" width="13" style="13" customWidth="1"/>
  </cols>
  <sheetData>
    <row r="1" ht="26" customHeight="1" spans="1:8" x14ac:dyDescent="0.25">
      <c r="A1" s="15" t="s">
        <v>34</v>
      </c>
      <c r="B1" s="15" t="s">
        <v>64</v>
      </c>
      <c r="C1" s="15" t="s">
        <v>65</v>
      </c>
      <c r="D1" s="15" t="s">
        <v>66</v>
      </c>
      <c r="E1" s="23" t="s">
        <v>67</v>
      </c>
      <c r="F1" s="17" t="s">
        <v>68</v>
      </c>
      <c r="G1" s="17" t="s">
        <v>69</v>
      </c>
      <c r="H1" s="17" t="s">
        <v>70</v>
      </c>
    </row>
    <row r="2" spans="1:8" x14ac:dyDescent="0.25">
      <c r="A2" s="24" t="s">
        <v>41</v>
      </c>
      <c r="B2" s="19">
        <f>IF($A2="","",COUNTIFS('Referral log'!$D$2:$D$501,$A2,'Referral log'!$B$2:$B$501,"Given"))</f>
      </c>
      <c r="C2" s="19">
        <f>IF($A2="","",COUNTIFS('Referral log'!$D$2:$D$501,$A2,'Referral log'!$B$2:$B$501,"Received"))</f>
      </c>
      <c r="D2" s="19">
        <f>IF($A2="","",COUNTIFS('Referral log'!$D$2:$D$501,$A2,'Referral log'!$E$2:$E$501,"Won"))</f>
      </c>
      <c r="E2" s="25">
        <f>IF($A2="","",IF(B2+C2=0,"",D2/(B2+C2)))</f>
      </c>
      <c r="F2" s="21">
        <f>IF($A2="","",SUMIFS('Referral log'!$I$2:$I$501,'Referral log'!$D$2:$D$501,$A2,'Referral log'!$B$2:$B$501,"Given",'Referral log'!$J$2:$J$501,"&lt;&gt;Paid"))</f>
      </c>
      <c r="G2" s="21">
        <f>IF($A2="","",SUMIFS('Referral log'!$I$2:$I$501,'Referral log'!$D$2:$D$501,$A2,'Referral log'!$B$2:$B$501,"Received",'Referral log'!$J$2:$J$501,"&lt;&gt;Paid"))</f>
      </c>
      <c r="H2" s="21">
        <f>IF($A2="","",F2-G2)</f>
      </c>
    </row>
    <row r="3" spans="1:8" x14ac:dyDescent="0.25">
      <c r="A3" s="24" t="s">
        <v>44</v>
      </c>
      <c r="B3" s="19">
        <f>IF($A3="","",COUNTIFS('Referral log'!$D$2:$D$501,$A3,'Referral log'!$B$2:$B$501,"Given"))</f>
      </c>
      <c r="C3" s="19">
        <f>IF($A3="","",COUNTIFS('Referral log'!$D$2:$D$501,$A3,'Referral log'!$B$2:$B$501,"Received"))</f>
      </c>
      <c r="D3" s="19">
        <f>IF($A3="","",COUNTIFS('Referral log'!$D$2:$D$501,$A3,'Referral log'!$E$2:$E$501,"Won"))</f>
      </c>
      <c r="E3" s="25">
        <f>IF($A3="","",IF(B3+C3=0,"",D3/(B3+C3)))</f>
      </c>
      <c r="F3" s="21">
        <f>IF($A3="","",SUMIFS('Referral log'!$I$2:$I$501,'Referral log'!$D$2:$D$501,$A3,'Referral log'!$B$2:$B$501,"Given",'Referral log'!$J$2:$J$501,"&lt;&gt;Paid"))</f>
      </c>
      <c r="G3" s="21">
        <f>IF($A3="","",SUMIFS('Referral log'!$I$2:$I$501,'Referral log'!$D$2:$D$501,$A3,'Referral log'!$B$2:$B$501,"Received",'Referral log'!$J$2:$J$501,"&lt;&gt;Paid"))</f>
      </c>
      <c r="H3" s="21">
        <f>IF($A3="","",F3-G3)</f>
      </c>
    </row>
    <row r="4" spans="1:8" x14ac:dyDescent="0.25">
      <c r="A4" s="24" t="s">
        <v>47</v>
      </c>
      <c r="B4" s="19">
        <f>IF($A4="","",COUNTIFS('Referral log'!$D$2:$D$501,$A4,'Referral log'!$B$2:$B$501,"Given"))</f>
      </c>
      <c r="C4" s="19">
        <f>IF($A4="","",COUNTIFS('Referral log'!$D$2:$D$501,$A4,'Referral log'!$B$2:$B$501,"Received"))</f>
      </c>
      <c r="D4" s="19">
        <f>IF($A4="","",COUNTIFS('Referral log'!$D$2:$D$501,$A4,'Referral log'!$E$2:$E$501,"Won"))</f>
      </c>
      <c r="E4" s="25">
        <f>IF($A4="","",IF(B4+C4=0,"",D4/(B4+C4)))</f>
      </c>
      <c r="F4" s="21">
        <f>IF($A4="","",SUMIFS('Referral log'!$I$2:$I$501,'Referral log'!$D$2:$D$501,$A4,'Referral log'!$B$2:$B$501,"Given",'Referral log'!$J$2:$J$501,"&lt;&gt;Paid"))</f>
      </c>
      <c r="G4" s="21">
        <f>IF($A4="","",SUMIFS('Referral log'!$I$2:$I$501,'Referral log'!$D$2:$D$501,$A4,'Referral log'!$B$2:$B$501,"Received",'Referral log'!$J$2:$J$501,"&lt;&gt;Paid"))</f>
      </c>
      <c r="H4" s="21">
        <f>IF($A4="","",F4-G4)</f>
      </c>
    </row>
    <row r="5" spans="1:8" x14ac:dyDescent="0.25">
      <c r="A5" s="24" t="s">
        <v>60</v>
      </c>
      <c r="B5" s="19">
        <f>IF($A5="","",COUNTIFS('Referral log'!$D$2:$D$501,$A5,'Referral log'!$B$2:$B$501,"Given"))</f>
      </c>
      <c r="C5" s="19">
        <f>IF($A5="","",COUNTIFS('Referral log'!$D$2:$D$501,$A5,'Referral log'!$B$2:$B$501,"Received"))</f>
      </c>
      <c r="D5" s="19">
        <f>IF($A5="","",COUNTIFS('Referral log'!$D$2:$D$501,$A5,'Referral log'!$E$2:$E$501,"Won"))</f>
      </c>
      <c r="E5" s="25">
        <f>IF($A5="","",IF(B5+C5=0,"",D5/(B5+C5)))</f>
      </c>
      <c r="F5" s="21">
        <f>IF($A5="","",SUMIFS('Referral log'!$I$2:$I$501,'Referral log'!$D$2:$D$501,$A5,'Referral log'!$B$2:$B$501,"Given",'Referral log'!$J$2:$J$501,"&lt;&gt;Paid"))</f>
      </c>
      <c r="G5" s="21">
        <f>IF($A5="","",SUMIFS('Referral log'!$I$2:$I$501,'Referral log'!$D$2:$D$501,$A5,'Referral log'!$B$2:$B$501,"Received",'Referral log'!$J$2:$J$501,"&lt;&gt;Paid"))</f>
      </c>
      <c r="H5" s="21">
        <f>IF($A5="","",F5-G5)</f>
      </c>
    </row>
    <row r="6" spans="1:8" x14ac:dyDescent="0.25">
      <c r="A6" s="24"/>
      <c r="B6" s="19">
        <f>IF($A6="","",COUNTIFS('Referral log'!$D$2:$D$501,$A6,'Referral log'!$B$2:$B$501,"Given"))</f>
      </c>
      <c r="C6" s="19">
        <f>IF($A6="","",COUNTIFS('Referral log'!$D$2:$D$501,$A6,'Referral log'!$B$2:$B$501,"Received"))</f>
      </c>
      <c r="D6" s="19">
        <f>IF($A6="","",COUNTIFS('Referral log'!$D$2:$D$501,$A6,'Referral log'!$E$2:$E$501,"Won"))</f>
      </c>
      <c r="E6" s="25">
        <f>IF($A6="","",IF(B6+C6=0,"",D6/(B6+C6)))</f>
      </c>
      <c r="F6" s="21">
        <f>IF($A6="","",SUMIFS('Referral log'!$I$2:$I$501,'Referral log'!$D$2:$D$501,$A6,'Referral log'!$B$2:$B$501,"Given",'Referral log'!$J$2:$J$501,"&lt;&gt;Paid"))</f>
      </c>
      <c r="G6" s="21">
        <f>IF($A6="","",SUMIFS('Referral log'!$I$2:$I$501,'Referral log'!$D$2:$D$501,$A6,'Referral log'!$B$2:$B$501,"Received",'Referral log'!$J$2:$J$501,"&lt;&gt;Paid"))</f>
      </c>
      <c r="H6" s="21">
        <f>IF($A6="","",F6-G6)</f>
      </c>
    </row>
    <row r="7" spans="1:8" x14ac:dyDescent="0.25">
      <c r="A7" s="24"/>
      <c r="B7" s="19">
        <f>IF($A7="","",COUNTIFS('Referral log'!$D$2:$D$501,$A7,'Referral log'!$B$2:$B$501,"Given"))</f>
      </c>
      <c r="C7" s="19">
        <f>IF($A7="","",COUNTIFS('Referral log'!$D$2:$D$501,$A7,'Referral log'!$B$2:$B$501,"Received"))</f>
      </c>
      <c r="D7" s="19">
        <f>IF($A7="","",COUNTIFS('Referral log'!$D$2:$D$501,$A7,'Referral log'!$E$2:$E$501,"Won"))</f>
      </c>
      <c r="E7" s="25">
        <f>IF($A7="","",IF(B7+C7=0,"",D7/(B7+C7)))</f>
      </c>
      <c r="F7" s="21">
        <f>IF($A7="","",SUMIFS('Referral log'!$I$2:$I$501,'Referral log'!$D$2:$D$501,$A7,'Referral log'!$B$2:$B$501,"Given",'Referral log'!$J$2:$J$501,"&lt;&gt;Paid"))</f>
      </c>
      <c r="G7" s="21">
        <f>IF($A7="","",SUMIFS('Referral log'!$I$2:$I$501,'Referral log'!$D$2:$D$501,$A7,'Referral log'!$B$2:$B$501,"Received",'Referral log'!$J$2:$J$501,"&lt;&gt;Paid"))</f>
      </c>
      <c r="H7" s="21">
        <f>IF($A7="","",F7-G7)</f>
      </c>
    </row>
    <row r="8" spans="1:8" x14ac:dyDescent="0.25">
      <c r="A8" s="24"/>
      <c r="B8" s="19">
        <f>IF($A8="","",COUNTIFS('Referral log'!$D$2:$D$501,$A8,'Referral log'!$B$2:$B$501,"Given"))</f>
      </c>
      <c r="C8" s="19">
        <f>IF($A8="","",COUNTIFS('Referral log'!$D$2:$D$501,$A8,'Referral log'!$B$2:$B$501,"Received"))</f>
      </c>
      <c r="D8" s="19">
        <f>IF($A8="","",COUNTIFS('Referral log'!$D$2:$D$501,$A8,'Referral log'!$E$2:$E$501,"Won"))</f>
      </c>
      <c r="E8" s="25">
        <f>IF($A8="","",IF(B8+C8=0,"",D8/(B8+C8)))</f>
      </c>
      <c r="F8" s="21">
        <f>IF($A8="","",SUMIFS('Referral log'!$I$2:$I$501,'Referral log'!$D$2:$D$501,$A8,'Referral log'!$B$2:$B$501,"Given",'Referral log'!$J$2:$J$501,"&lt;&gt;Paid"))</f>
      </c>
      <c r="G8" s="21">
        <f>IF($A8="","",SUMIFS('Referral log'!$I$2:$I$501,'Referral log'!$D$2:$D$501,$A8,'Referral log'!$B$2:$B$501,"Received",'Referral log'!$J$2:$J$501,"&lt;&gt;Paid"))</f>
      </c>
      <c r="H8" s="21">
        <f>IF($A8="","",F8-G8)</f>
      </c>
    </row>
    <row r="9" spans="1:8" x14ac:dyDescent="0.25">
      <c r="A9" s="24"/>
      <c r="B9" s="19">
        <f>IF($A9="","",COUNTIFS('Referral log'!$D$2:$D$501,$A9,'Referral log'!$B$2:$B$501,"Given"))</f>
      </c>
      <c r="C9" s="19">
        <f>IF($A9="","",COUNTIFS('Referral log'!$D$2:$D$501,$A9,'Referral log'!$B$2:$B$501,"Received"))</f>
      </c>
      <c r="D9" s="19">
        <f>IF($A9="","",COUNTIFS('Referral log'!$D$2:$D$501,$A9,'Referral log'!$E$2:$E$501,"Won"))</f>
      </c>
      <c r="E9" s="25">
        <f>IF($A9="","",IF(B9+C9=0,"",D9/(B9+C9)))</f>
      </c>
      <c r="F9" s="21">
        <f>IF($A9="","",SUMIFS('Referral log'!$I$2:$I$501,'Referral log'!$D$2:$D$501,$A9,'Referral log'!$B$2:$B$501,"Given",'Referral log'!$J$2:$J$501,"&lt;&gt;Paid"))</f>
      </c>
      <c r="G9" s="21">
        <f>IF($A9="","",SUMIFS('Referral log'!$I$2:$I$501,'Referral log'!$D$2:$D$501,$A9,'Referral log'!$B$2:$B$501,"Received",'Referral log'!$J$2:$J$501,"&lt;&gt;Paid"))</f>
      </c>
      <c r="H9" s="21">
        <f>IF($A9="","",F9-G9)</f>
      </c>
    </row>
    <row r="10" spans="1:8" x14ac:dyDescent="0.25">
      <c r="A10" s="24"/>
      <c r="B10" s="19">
        <f>IF($A10="","",COUNTIFS('Referral log'!$D$2:$D$501,$A10,'Referral log'!$B$2:$B$501,"Given"))</f>
      </c>
      <c r="C10" s="19">
        <f>IF($A10="","",COUNTIFS('Referral log'!$D$2:$D$501,$A10,'Referral log'!$B$2:$B$501,"Received"))</f>
      </c>
      <c r="D10" s="19">
        <f>IF($A10="","",COUNTIFS('Referral log'!$D$2:$D$501,$A10,'Referral log'!$E$2:$E$501,"Won"))</f>
      </c>
      <c r="E10" s="25">
        <f>IF($A10="","",IF(B10+C10=0,"",D10/(B10+C10)))</f>
      </c>
      <c r="F10" s="21">
        <f>IF($A10="","",SUMIFS('Referral log'!$I$2:$I$501,'Referral log'!$D$2:$D$501,$A10,'Referral log'!$B$2:$B$501,"Given",'Referral log'!$J$2:$J$501,"&lt;&gt;Paid"))</f>
      </c>
      <c r="G10" s="21">
        <f>IF($A10="","",SUMIFS('Referral log'!$I$2:$I$501,'Referral log'!$D$2:$D$501,$A10,'Referral log'!$B$2:$B$501,"Received",'Referral log'!$J$2:$J$501,"&lt;&gt;Paid"))</f>
      </c>
      <c r="H10" s="21">
        <f>IF($A10="","",F10-G10)</f>
      </c>
    </row>
    <row r="11" spans="1:8" x14ac:dyDescent="0.25">
      <c r="A11" s="24"/>
      <c r="B11" s="19">
        <f>IF($A11="","",COUNTIFS('Referral log'!$D$2:$D$501,$A11,'Referral log'!$B$2:$B$501,"Given"))</f>
      </c>
      <c r="C11" s="19">
        <f>IF($A11="","",COUNTIFS('Referral log'!$D$2:$D$501,$A11,'Referral log'!$B$2:$B$501,"Received"))</f>
      </c>
      <c r="D11" s="19">
        <f>IF($A11="","",COUNTIFS('Referral log'!$D$2:$D$501,$A11,'Referral log'!$E$2:$E$501,"Won"))</f>
      </c>
      <c r="E11" s="25">
        <f>IF($A11="","",IF(B11+C11=0,"",D11/(B11+C11)))</f>
      </c>
      <c r="F11" s="21">
        <f>IF($A11="","",SUMIFS('Referral log'!$I$2:$I$501,'Referral log'!$D$2:$D$501,$A11,'Referral log'!$B$2:$B$501,"Given",'Referral log'!$J$2:$J$501,"&lt;&gt;Paid"))</f>
      </c>
      <c r="G11" s="21">
        <f>IF($A11="","",SUMIFS('Referral log'!$I$2:$I$501,'Referral log'!$D$2:$D$501,$A11,'Referral log'!$B$2:$B$501,"Received",'Referral log'!$J$2:$J$501,"&lt;&gt;Paid"))</f>
      </c>
      <c r="H11" s="21">
        <f>IF($A11="","",F11-G11)</f>
      </c>
    </row>
    <row r="12" spans="1:8" x14ac:dyDescent="0.25">
      <c r="A12" s="24"/>
      <c r="B12" s="19">
        <f>IF($A12="","",COUNTIFS('Referral log'!$D$2:$D$501,$A12,'Referral log'!$B$2:$B$501,"Given"))</f>
      </c>
      <c r="C12" s="19">
        <f>IF($A12="","",COUNTIFS('Referral log'!$D$2:$D$501,$A12,'Referral log'!$B$2:$B$501,"Received"))</f>
      </c>
      <c r="D12" s="19">
        <f>IF($A12="","",COUNTIFS('Referral log'!$D$2:$D$501,$A12,'Referral log'!$E$2:$E$501,"Won"))</f>
      </c>
      <c r="E12" s="25">
        <f>IF($A12="","",IF(B12+C12=0,"",D12/(B12+C12)))</f>
      </c>
      <c r="F12" s="21">
        <f>IF($A12="","",SUMIFS('Referral log'!$I$2:$I$501,'Referral log'!$D$2:$D$501,$A12,'Referral log'!$B$2:$B$501,"Given",'Referral log'!$J$2:$J$501,"&lt;&gt;Paid"))</f>
      </c>
      <c r="G12" s="21">
        <f>IF($A12="","",SUMIFS('Referral log'!$I$2:$I$501,'Referral log'!$D$2:$D$501,$A12,'Referral log'!$B$2:$B$501,"Received",'Referral log'!$J$2:$J$501,"&lt;&gt;Paid"))</f>
      </c>
      <c r="H12" s="21">
        <f>IF($A12="","",F12-G12)</f>
      </c>
    </row>
    <row r="13" spans="1:8" x14ac:dyDescent="0.25">
      <c r="A13" s="24"/>
      <c r="B13" s="19">
        <f>IF($A13="","",COUNTIFS('Referral log'!$D$2:$D$501,$A13,'Referral log'!$B$2:$B$501,"Given"))</f>
      </c>
      <c r="C13" s="19">
        <f>IF($A13="","",COUNTIFS('Referral log'!$D$2:$D$501,$A13,'Referral log'!$B$2:$B$501,"Received"))</f>
      </c>
      <c r="D13" s="19">
        <f>IF($A13="","",COUNTIFS('Referral log'!$D$2:$D$501,$A13,'Referral log'!$E$2:$E$501,"Won"))</f>
      </c>
      <c r="E13" s="25">
        <f>IF($A13="","",IF(B13+C13=0,"",D13/(B13+C13)))</f>
      </c>
      <c r="F13" s="21">
        <f>IF($A13="","",SUMIFS('Referral log'!$I$2:$I$501,'Referral log'!$D$2:$D$501,$A13,'Referral log'!$B$2:$B$501,"Given",'Referral log'!$J$2:$J$501,"&lt;&gt;Paid"))</f>
      </c>
      <c r="G13" s="21">
        <f>IF($A13="","",SUMIFS('Referral log'!$I$2:$I$501,'Referral log'!$D$2:$D$501,$A13,'Referral log'!$B$2:$B$501,"Received",'Referral log'!$J$2:$J$501,"&lt;&gt;Paid"))</f>
      </c>
      <c r="H13" s="21">
        <f>IF($A13="","",F13-G13)</f>
      </c>
    </row>
    <row r="14" spans="1:8" x14ac:dyDescent="0.25">
      <c r="A14" s="24"/>
      <c r="B14" s="19">
        <f>IF($A14="","",COUNTIFS('Referral log'!$D$2:$D$501,$A14,'Referral log'!$B$2:$B$501,"Given"))</f>
      </c>
      <c r="C14" s="19">
        <f>IF($A14="","",COUNTIFS('Referral log'!$D$2:$D$501,$A14,'Referral log'!$B$2:$B$501,"Received"))</f>
      </c>
      <c r="D14" s="19">
        <f>IF($A14="","",COUNTIFS('Referral log'!$D$2:$D$501,$A14,'Referral log'!$E$2:$E$501,"Won"))</f>
      </c>
      <c r="E14" s="25">
        <f>IF($A14="","",IF(B14+C14=0,"",D14/(B14+C14)))</f>
      </c>
      <c r="F14" s="21">
        <f>IF($A14="","",SUMIFS('Referral log'!$I$2:$I$501,'Referral log'!$D$2:$D$501,$A14,'Referral log'!$B$2:$B$501,"Given",'Referral log'!$J$2:$J$501,"&lt;&gt;Paid"))</f>
      </c>
      <c r="G14" s="21">
        <f>IF($A14="","",SUMIFS('Referral log'!$I$2:$I$501,'Referral log'!$D$2:$D$501,$A14,'Referral log'!$B$2:$B$501,"Received",'Referral log'!$J$2:$J$501,"&lt;&gt;Paid"))</f>
      </c>
      <c r="H14" s="21">
        <f>IF($A14="","",F14-G14)</f>
      </c>
    </row>
    <row r="15" spans="1:8" x14ac:dyDescent="0.25">
      <c r="A15" s="24"/>
      <c r="B15" s="19">
        <f>IF($A15="","",COUNTIFS('Referral log'!$D$2:$D$501,$A15,'Referral log'!$B$2:$B$501,"Given"))</f>
      </c>
      <c r="C15" s="19">
        <f>IF($A15="","",COUNTIFS('Referral log'!$D$2:$D$501,$A15,'Referral log'!$B$2:$B$501,"Received"))</f>
      </c>
      <c r="D15" s="19">
        <f>IF($A15="","",COUNTIFS('Referral log'!$D$2:$D$501,$A15,'Referral log'!$E$2:$E$501,"Won"))</f>
      </c>
      <c r="E15" s="25">
        <f>IF($A15="","",IF(B15+C15=0,"",D15/(B15+C15)))</f>
      </c>
      <c r="F15" s="21">
        <f>IF($A15="","",SUMIFS('Referral log'!$I$2:$I$501,'Referral log'!$D$2:$D$501,$A15,'Referral log'!$B$2:$B$501,"Given",'Referral log'!$J$2:$J$501,"&lt;&gt;Paid"))</f>
      </c>
      <c r="G15" s="21">
        <f>IF($A15="","",SUMIFS('Referral log'!$I$2:$I$501,'Referral log'!$D$2:$D$501,$A15,'Referral log'!$B$2:$B$501,"Received",'Referral log'!$J$2:$J$501,"&lt;&gt;Paid"))</f>
      </c>
      <c r="H15" s="21">
        <f>IF($A15="","",F15-G15)</f>
      </c>
    </row>
    <row r="16" spans="1:8" x14ac:dyDescent="0.25">
      <c r="A16" s="24"/>
      <c r="B16" s="19">
        <f>IF($A16="","",COUNTIFS('Referral log'!$D$2:$D$501,$A16,'Referral log'!$B$2:$B$501,"Given"))</f>
      </c>
      <c r="C16" s="19">
        <f>IF($A16="","",COUNTIFS('Referral log'!$D$2:$D$501,$A16,'Referral log'!$B$2:$B$501,"Received"))</f>
      </c>
      <c r="D16" s="19">
        <f>IF($A16="","",COUNTIFS('Referral log'!$D$2:$D$501,$A16,'Referral log'!$E$2:$E$501,"Won"))</f>
      </c>
      <c r="E16" s="25">
        <f>IF($A16="","",IF(B16+C16=0,"",D16/(B16+C16)))</f>
      </c>
      <c r="F16" s="21">
        <f>IF($A16="","",SUMIFS('Referral log'!$I$2:$I$501,'Referral log'!$D$2:$D$501,$A16,'Referral log'!$B$2:$B$501,"Given",'Referral log'!$J$2:$J$501,"&lt;&gt;Paid"))</f>
      </c>
      <c r="G16" s="21">
        <f>IF($A16="","",SUMIFS('Referral log'!$I$2:$I$501,'Referral log'!$D$2:$D$501,$A16,'Referral log'!$B$2:$B$501,"Received",'Referral log'!$J$2:$J$501,"&lt;&gt;Paid"))</f>
      </c>
      <c r="H16" s="21">
        <f>IF($A16="","",F16-G16)</f>
      </c>
    </row>
    <row r="17" spans="1:8" x14ac:dyDescent="0.25">
      <c r="A17" s="24"/>
      <c r="B17" s="19">
        <f>IF($A17="","",COUNTIFS('Referral log'!$D$2:$D$501,$A17,'Referral log'!$B$2:$B$501,"Given"))</f>
      </c>
      <c r="C17" s="19">
        <f>IF($A17="","",COUNTIFS('Referral log'!$D$2:$D$501,$A17,'Referral log'!$B$2:$B$501,"Received"))</f>
      </c>
      <c r="D17" s="19">
        <f>IF($A17="","",COUNTIFS('Referral log'!$D$2:$D$501,$A17,'Referral log'!$E$2:$E$501,"Won"))</f>
      </c>
      <c r="E17" s="25">
        <f>IF($A17="","",IF(B17+C17=0,"",D17/(B17+C17)))</f>
      </c>
      <c r="F17" s="21">
        <f>IF($A17="","",SUMIFS('Referral log'!$I$2:$I$501,'Referral log'!$D$2:$D$501,$A17,'Referral log'!$B$2:$B$501,"Given",'Referral log'!$J$2:$J$501,"&lt;&gt;Paid"))</f>
      </c>
      <c r="G17" s="21">
        <f>IF($A17="","",SUMIFS('Referral log'!$I$2:$I$501,'Referral log'!$D$2:$D$501,$A17,'Referral log'!$B$2:$B$501,"Received",'Referral log'!$J$2:$J$501,"&lt;&gt;Paid"))</f>
      </c>
      <c r="H17" s="21">
        <f>IF($A17="","",F17-G17)</f>
      </c>
    </row>
    <row r="18" spans="1:8" x14ac:dyDescent="0.25">
      <c r="A18" s="24"/>
      <c r="B18" s="19">
        <f>IF($A18="","",COUNTIFS('Referral log'!$D$2:$D$501,$A18,'Referral log'!$B$2:$B$501,"Given"))</f>
      </c>
      <c r="C18" s="19">
        <f>IF($A18="","",COUNTIFS('Referral log'!$D$2:$D$501,$A18,'Referral log'!$B$2:$B$501,"Received"))</f>
      </c>
      <c r="D18" s="19">
        <f>IF($A18="","",COUNTIFS('Referral log'!$D$2:$D$501,$A18,'Referral log'!$E$2:$E$501,"Won"))</f>
      </c>
      <c r="E18" s="25">
        <f>IF($A18="","",IF(B18+C18=0,"",D18/(B18+C18)))</f>
      </c>
      <c r="F18" s="21">
        <f>IF($A18="","",SUMIFS('Referral log'!$I$2:$I$501,'Referral log'!$D$2:$D$501,$A18,'Referral log'!$B$2:$B$501,"Given",'Referral log'!$J$2:$J$501,"&lt;&gt;Paid"))</f>
      </c>
      <c r="G18" s="21">
        <f>IF($A18="","",SUMIFS('Referral log'!$I$2:$I$501,'Referral log'!$D$2:$D$501,$A18,'Referral log'!$B$2:$B$501,"Received",'Referral log'!$J$2:$J$501,"&lt;&gt;Paid"))</f>
      </c>
      <c r="H18" s="21">
        <f>IF($A18="","",F18-G18)</f>
      </c>
    </row>
    <row r="19" spans="1:8" x14ac:dyDescent="0.25">
      <c r="A19" s="24"/>
      <c r="B19" s="19">
        <f>IF($A19="","",COUNTIFS('Referral log'!$D$2:$D$501,$A19,'Referral log'!$B$2:$B$501,"Given"))</f>
      </c>
      <c r="C19" s="19">
        <f>IF($A19="","",COUNTIFS('Referral log'!$D$2:$D$501,$A19,'Referral log'!$B$2:$B$501,"Received"))</f>
      </c>
      <c r="D19" s="19">
        <f>IF($A19="","",COUNTIFS('Referral log'!$D$2:$D$501,$A19,'Referral log'!$E$2:$E$501,"Won"))</f>
      </c>
      <c r="E19" s="25">
        <f>IF($A19="","",IF(B19+C19=0,"",D19/(B19+C19)))</f>
      </c>
      <c r="F19" s="21">
        <f>IF($A19="","",SUMIFS('Referral log'!$I$2:$I$501,'Referral log'!$D$2:$D$501,$A19,'Referral log'!$B$2:$B$501,"Given",'Referral log'!$J$2:$J$501,"&lt;&gt;Paid"))</f>
      </c>
      <c r="G19" s="21">
        <f>IF($A19="","",SUMIFS('Referral log'!$I$2:$I$501,'Referral log'!$D$2:$D$501,$A19,'Referral log'!$B$2:$B$501,"Received",'Referral log'!$J$2:$J$501,"&lt;&gt;Paid"))</f>
      </c>
      <c r="H19" s="21">
        <f>IF($A19="","",F19-G19)</f>
      </c>
    </row>
    <row r="20" spans="1:8" x14ac:dyDescent="0.25">
      <c r="A20" s="24"/>
      <c r="B20" s="19">
        <f>IF($A20="","",COUNTIFS('Referral log'!$D$2:$D$501,$A20,'Referral log'!$B$2:$B$501,"Given"))</f>
      </c>
      <c r="C20" s="19">
        <f>IF($A20="","",COUNTIFS('Referral log'!$D$2:$D$501,$A20,'Referral log'!$B$2:$B$501,"Received"))</f>
      </c>
      <c r="D20" s="19">
        <f>IF($A20="","",COUNTIFS('Referral log'!$D$2:$D$501,$A20,'Referral log'!$E$2:$E$501,"Won"))</f>
      </c>
      <c r="E20" s="25">
        <f>IF($A20="","",IF(B20+C20=0,"",D20/(B20+C20)))</f>
      </c>
      <c r="F20" s="21">
        <f>IF($A20="","",SUMIFS('Referral log'!$I$2:$I$501,'Referral log'!$D$2:$D$501,$A20,'Referral log'!$B$2:$B$501,"Given",'Referral log'!$J$2:$J$501,"&lt;&gt;Paid"))</f>
      </c>
      <c r="G20" s="21">
        <f>IF($A20="","",SUMIFS('Referral log'!$I$2:$I$501,'Referral log'!$D$2:$D$501,$A20,'Referral log'!$B$2:$B$501,"Received",'Referral log'!$J$2:$J$501,"&lt;&gt;Paid"))</f>
      </c>
      <c r="H20" s="21">
        <f>IF($A20="","",F20-G20)</f>
      </c>
    </row>
    <row r="21" spans="1:8" x14ac:dyDescent="0.25">
      <c r="A21" s="24"/>
      <c r="B21" s="19">
        <f>IF($A21="","",COUNTIFS('Referral log'!$D$2:$D$501,$A21,'Referral log'!$B$2:$B$501,"Given"))</f>
      </c>
      <c r="C21" s="19">
        <f>IF($A21="","",COUNTIFS('Referral log'!$D$2:$D$501,$A21,'Referral log'!$B$2:$B$501,"Received"))</f>
      </c>
      <c r="D21" s="19">
        <f>IF($A21="","",COUNTIFS('Referral log'!$D$2:$D$501,$A21,'Referral log'!$E$2:$E$501,"Won"))</f>
      </c>
      <c r="E21" s="25">
        <f>IF($A21="","",IF(B21+C21=0,"",D21/(B21+C21)))</f>
      </c>
      <c r="F21" s="21">
        <f>IF($A21="","",SUMIFS('Referral log'!$I$2:$I$501,'Referral log'!$D$2:$D$501,$A21,'Referral log'!$B$2:$B$501,"Given",'Referral log'!$J$2:$J$501,"&lt;&gt;Paid"))</f>
      </c>
      <c r="G21" s="21">
        <f>IF($A21="","",SUMIFS('Referral log'!$I$2:$I$501,'Referral log'!$D$2:$D$501,$A21,'Referral log'!$B$2:$B$501,"Received",'Referral log'!$J$2:$J$501,"&lt;&gt;Paid"))</f>
      </c>
      <c r="H21" s="21">
        <f>IF($A21="","",F21-G21)</f>
      </c>
    </row>
    <row r="22" spans="1:8" x14ac:dyDescent="0.25">
      <c r="A22" s="24"/>
      <c r="B22" s="19">
        <f>IF($A22="","",COUNTIFS('Referral log'!$D$2:$D$501,$A22,'Referral log'!$B$2:$B$501,"Given"))</f>
      </c>
      <c r="C22" s="19">
        <f>IF($A22="","",COUNTIFS('Referral log'!$D$2:$D$501,$A22,'Referral log'!$B$2:$B$501,"Received"))</f>
      </c>
      <c r="D22" s="19">
        <f>IF($A22="","",COUNTIFS('Referral log'!$D$2:$D$501,$A22,'Referral log'!$E$2:$E$501,"Won"))</f>
      </c>
      <c r="E22" s="25">
        <f>IF($A22="","",IF(B22+C22=0,"",D22/(B22+C22)))</f>
      </c>
      <c r="F22" s="21">
        <f>IF($A22="","",SUMIFS('Referral log'!$I$2:$I$501,'Referral log'!$D$2:$D$501,$A22,'Referral log'!$B$2:$B$501,"Given",'Referral log'!$J$2:$J$501,"&lt;&gt;Paid"))</f>
      </c>
      <c r="G22" s="21">
        <f>IF($A22="","",SUMIFS('Referral log'!$I$2:$I$501,'Referral log'!$D$2:$D$501,$A22,'Referral log'!$B$2:$B$501,"Received",'Referral log'!$J$2:$J$501,"&lt;&gt;Paid"))</f>
      </c>
      <c r="H22" s="21">
        <f>IF($A22="","",F22-G22)</f>
      </c>
    </row>
    <row r="23" spans="1:8" x14ac:dyDescent="0.25">
      <c r="A23" s="24"/>
      <c r="B23" s="19">
        <f>IF($A23="","",COUNTIFS('Referral log'!$D$2:$D$501,$A23,'Referral log'!$B$2:$B$501,"Given"))</f>
      </c>
      <c r="C23" s="19">
        <f>IF($A23="","",COUNTIFS('Referral log'!$D$2:$D$501,$A23,'Referral log'!$B$2:$B$501,"Received"))</f>
      </c>
      <c r="D23" s="19">
        <f>IF($A23="","",COUNTIFS('Referral log'!$D$2:$D$501,$A23,'Referral log'!$E$2:$E$501,"Won"))</f>
      </c>
      <c r="E23" s="25">
        <f>IF($A23="","",IF(B23+C23=0,"",D23/(B23+C23)))</f>
      </c>
      <c r="F23" s="21">
        <f>IF($A23="","",SUMIFS('Referral log'!$I$2:$I$501,'Referral log'!$D$2:$D$501,$A23,'Referral log'!$B$2:$B$501,"Given",'Referral log'!$J$2:$J$501,"&lt;&gt;Paid"))</f>
      </c>
      <c r="G23" s="21">
        <f>IF($A23="","",SUMIFS('Referral log'!$I$2:$I$501,'Referral log'!$D$2:$D$501,$A23,'Referral log'!$B$2:$B$501,"Received",'Referral log'!$J$2:$J$501,"&lt;&gt;Paid"))</f>
      </c>
      <c r="H23" s="21">
        <f>IF($A23="","",F23-G23)</f>
      </c>
    </row>
    <row r="24" spans="1:8" x14ac:dyDescent="0.25">
      <c r="A24" s="24"/>
      <c r="B24" s="19">
        <f>IF($A24="","",COUNTIFS('Referral log'!$D$2:$D$501,$A24,'Referral log'!$B$2:$B$501,"Given"))</f>
      </c>
      <c r="C24" s="19">
        <f>IF($A24="","",COUNTIFS('Referral log'!$D$2:$D$501,$A24,'Referral log'!$B$2:$B$501,"Received"))</f>
      </c>
      <c r="D24" s="19">
        <f>IF($A24="","",COUNTIFS('Referral log'!$D$2:$D$501,$A24,'Referral log'!$E$2:$E$501,"Won"))</f>
      </c>
      <c r="E24" s="25">
        <f>IF($A24="","",IF(B24+C24=0,"",D24/(B24+C24)))</f>
      </c>
      <c r="F24" s="21">
        <f>IF($A24="","",SUMIFS('Referral log'!$I$2:$I$501,'Referral log'!$D$2:$D$501,$A24,'Referral log'!$B$2:$B$501,"Given",'Referral log'!$J$2:$J$501,"&lt;&gt;Paid"))</f>
      </c>
      <c r="G24" s="21">
        <f>IF($A24="","",SUMIFS('Referral log'!$I$2:$I$501,'Referral log'!$D$2:$D$501,$A24,'Referral log'!$B$2:$B$501,"Received",'Referral log'!$J$2:$J$501,"&lt;&gt;Paid"))</f>
      </c>
      <c r="H24" s="21">
        <f>IF($A24="","",F24-G24)</f>
      </c>
    </row>
    <row r="25" spans="1:8" x14ac:dyDescent="0.25">
      <c r="A25" s="24"/>
      <c r="B25" s="19">
        <f>IF($A25="","",COUNTIFS('Referral log'!$D$2:$D$501,$A25,'Referral log'!$B$2:$B$501,"Given"))</f>
      </c>
      <c r="C25" s="19">
        <f>IF($A25="","",COUNTIFS('Referral log'!$D$2:$D$501,$A25,'Referral log'!$B$2:$B$501,"Received"))</f>
      </c>
      <c r="D25" s="19">
        <f>IF($A25="","",COUNTIFS('Referral log'!$D$2:$D$501,$A25,'Referral log'!$E$2:$E$501,"Won"))</f>
      </c>
      <c r="E25" s="25">
        <f>IF($A25="","",IF(B25+C25=0,"",D25/(B25+C25)))</f>
      </c>
      <c r="F25" s="21">
        <f>IF($A25="","",SUMIFS('Referral log'!$I$2:$I$501,'Referral log'!$D$2:$D$501,$A25,'Referral log'!$B$2:$B$501,"Given",'Referral log'!$J$2:$J$501,"&lt;&gt;Paid"))</f>
      </c>
      <c r="G25" s="21">
        <f>IF($A25="","",SUMIFS('Referral log'!$I$2:$I$501,'Referral log'!$D$2:$D$501,$A25,'Referral log'!$B$2:$B$501,"Received",'Referral log'!$J$2:$J$501,"&lt;&gt;Paid"))</f>
      </c>
      <c r="H25" s="21">
        <f>IF($A25="","",F25-G25)</f>
      </c>
    </row>
    <row r="26" spans="1:8" x14ac:dyDescent="0.25">
      <c r="A26" s="24"/>
      <c r="B26" s="19">
        <f>IF($A26="","",COUNTIFS('Referral log'!$D$2:$D$501,$A26,'Referral log'!$B$2:$B$501,"Given"))</f>
      </c>
      <c r="C26" s="19">
        <f>IF($A26="","",COUNTIFS('Referral log'!$D$2:$D$501,$A26,'Referral log'!$B$2:$B$501,"Received"))</f>
      </c>
      <c r="D26" s="19">
        <f>IF($A26="","",COUNTIFS('Referral log'!$D$2:$D$501,$A26,'Referral log'!$E$2:$E$501,"Won"))</f>
      </c>
      <c r="E26" s="25">
        <f>IF($A26="","",IF(B26+C26=0,"",D26/(B26+C26)))</f>
      </c>
      <c r="F26" s="21">
        <f>IF($A26="","",SUMIFS('Referral log'!$I$2:$I$501,'Referral log'!$D$2:$D$501,$A26,'Referral log'!$B$2:$B$501,"Given",'Referral log'!$J$2:$J$501,"&lt;&gt;Paid"))</f>
      </c>
      <c r="G26" s="21">
        <f>IF($A26="","",SUMIFS('Referral log'!$I$2:$I$501,'Referral log'!$D$2:$D$501,$A26,'Referral log'!$B$2:$B$501,"Received",'Referral log'!$J$2:$J$501,"&lt;&gt;Paid"))</f>
      </c>
      <c r="H26" s="21">
        <f>IF($A26="","",F26-G26)</f>
      </c>
    </row>
    <row r="27" spans="1:8" x14ac:dyDescent="0.25">
      <c r="A27" s="24"/>
      <c r="B27" s="19">
        <f>IF($A27="","",COUNTIFS('Referral log'!$D$2:$D$501,$A27,'Referral log'!$B$2:$B$501,"Given"))</f>
      </c>
      <c r="C27" s="19">
        <f>IF($A27="","",COUNTIFS('Referral log'!$D$2:$D$501,$A27,'Referral log'!$B$2:$B$501,"Received"))</f>
      </c>
      <c r="D27" s="19">
        <f>IF($A27="","",COUNTIFS('Referral log'!$D$2:$D$501,$A27,'Referral log'!$E$2:$E$501,"Won"))</f>
      </c>
      <c r="E27" s="25">
        <f>IF($A27="","",IF(B27+C27=0,"",D27/(B27+C27)))</f>
      </c>
      <c r="F27" s="21">
        <f>IF($A27="","",SUMIFS('Referral log'!$I$2:$I$501,'Referral log'!$D$2:$D$501,$A27,'Referral log'!$B$2:$B$501,"Given",'Referral log'!$J$2:$J$501,"&lt;&gt;Paid"))</f>
      </c>
      <c r="G27" s="21">
        <f>IF($A27="","",SUMIFS('Referral log'!$I$2:$I$501,'Referral log'!$D$2:$D$501,$A27,'Referral log'!$B$2:$B$501,"Received",'Referral log'!$J$2:$J$501,"&lt;&gt;Paid"))</f>
      </c>
      <c r="H27" s="21">
        <f>IF($A27="","",F27-G27)</f>
      </c>
    </row>
    <row r="28" spans="1:8" x14ac:dyDescent="0.25">
      <c r="A28" s="24"/>
      <c r="B28" s="19">
        <f>IF($A28="","",COUNTIFS('Referral log'!$D$2:$D$501,$A28,'Referral log'!$B$2:$B$501,"Given"))</f>
      </c>
      <c r="C28" s="19">
        <f>IF($A28="","",COUNTIFS('Referral log'!$D$2:$D$501,$A28,'Referral log'!$B$2:$B$501,"Received"))</f>
      </c>
      <c r="D28" s="19">
        <f>IF($A28="","",COUNTIFS('Referral log'!$D$2:$D$501,$A28,'Referral log'!$E$2:$E$501,"Won"))</f>
      </c>
      <c r="E28" s="25">
        <f>IF($A28="","",IF(B28+C28=0,"",D28/(B28+C28)))</f>
      </c>
      <c r="F28" s="21">
        <f>IF($A28="","",SUMIFS('Referral log'!$I$2:$I$501,'Referral log'!$D$2:$D$501,$A28,'Referral log'!$B$2:$B$501,"Given",'Referral log'!$J$2:$J$501,"&lt;&gt;Paid"))</f>
      </c>
      <c r="G28" s="21">
        <f>IF($A28="","",SUMIFS('Referral log'!$I$2:$I$501,'Referral log'!$D$2:$D$501,$A28,'Referral log'!$B$2:$B$501,"Received",'Referral log'!$J$2:$J$501,"&lt;&gt;Paid"))</f>
      </c>
      <c r="H28" s="21">
        <f>IF($A28="","",F28-G28)</f>
      </c>
    </row>
    <row r="29" spans="1:8" x14ac:dyDescent="0.25">
      <c r="A29" s="24"/>
      <c r="B29" s="19">
        <f>IF($A29="","",COUNTIFS('Referral log'!$D$2:$D$501,$A29,'Referral log'!$B$2:$B$501,"Given"))</f>
      </c>
      <c r="C29" s="19">
        <f>IF($A29="","",COUNTIFS('Referral log'!$D$2:$D$501,$A29,'Referral log'!$B$2:$B$501,"Received"))</f>
      </c>
      <c r="D29" s="19">
        <f>IF($A29="","",COUNTIFS('Referral log'!$D$2:$D$501,$A29,'Referral log'!$E$2:$E$501,"Won"))</f>
      </c>
      <c r="E29" s="25">
        <f>IF($A29="","",IF(B29+C29=0,"",D29/(B29+C29)))</f>
      </c>
      <c r="F29" s="21">
        <f>IF($A29="","",SUMIFS('Referral log'!$I$2:$I$501,'Referral log'!$D$2:$D$501,$A29,'Referral log'!$B$2:$B$501,"Given",'Referral log'!$J$2:$J$501,"&lt;&gt;Paid"))</f>
      </c>
      <c r="G29" s="21">
        <f>IF($A29="","",SUMIFS('Referral log'!$I$2:$I$501,'Referral log'!$D$2:$D$501,$A29,'Referral log'!$B$2:$B$501,"Received",'Referral log'!$J$2:$J$501,"&lt;&gt;Paid"))</f>
      </c>
      <c r="H29" s="21">
        <f>IF($A29="","",F29-G29)</f>
      </c>
    </row>
    <row r="30" spans="1:8" x14ac:dyDescent="0.25">
      <c r="A30" s="24"/>
      <c r="B30" s="19">
        <f>IF($A30="","",COUNTIFS('Referral log'!$D$2:$D$501,$A30,'Referral log'!$B$2:$B$501,"Given"))</f>
      </c>
      <c r="C30" s="19">
        <f>IF($A30="","",COUNTIFS('Referral log'!$D$2:$D$501,$A30,'Referral log'!$B$2:$B$501,"Received"))</f>
      </c>
      <c r="D30" s="19">
        <f>IF($A30="","",COUNTIFS('Referral log'!$D$2:$D$501,$A30,'Referral log'!$E$2:$E$501,"Won"))</f>
      </c>
      <c r="E30" s="25">
        <f>IF($A30="","",IF(B30+C30=0,"",D30/(B30+C30)))</f>
      </c>
      <c r="F30" s="21">
        <f>IF($A30="","",SUMIFS('Referral log'!$I$2:$I$501,'Referral log'!$D$2:$D$501,$A30,'Referral log'!$B$2:$B$501,"Given",'Referral log'!$J$2:$J$501,"&lt;&gt;Paid"))</f>
      </c>
      <c r="G30" s="21">
        <f>IF($A30="","",SUMIFS('Referral log'!$I$2:$I$501,'Referral log'!$D$2:$D$501,$A30,'Referral log'!$B$2:$B$501,"Received",'Referral log'!$J$2:$J$501,"&lt;&gt;Paid"))</f>
      </c>
      <c r="H30" s="21">
        <f>IF($A30="","",F30-G30)</f>
      </c>
    </row>
    <row r="31" spans="1:8" x14ac:dyDescent="0.25">
      <c r="A31" s="24"/>
      <c r="B31" s="19">
        <f>IF($A31="","",COUNTIFS('Referral log'!$D$2:$D$501,$A31,'Referral log'!$B$2:$B$501,"Given"))</f>
      </c>
      <c r="C31" s="19">
        <f>IF($A31="","",COUNTIFS('Referral log'!$D$2:$D$501,$A31,'Referral log'!$B$2:$B$501,"Received"))</f>
      </c>
      <c r="D31" s="19">
        <f>IF($A31="","",COUNTIFS('Referral log'!$D$2:$D$501,$A31,'Referral log'!$E$2:$E$501,"Won"))</f>
      </c>
      <c r="E31" s="25">
        <f>IF($A31="","",IF(B31+C31=0,"",D31/(B31+C31)))</f>
      </c>
      <c r="F31" s="21">
        <f>IF($A31="","",SUMIFS('Referral log'!$I$2:$I$501,'Referral log'!$D$2:$D$501,$A31,'Referral log'!$B$2:$B$501,"Given",'Referral log'!$J$2:$J$501,"&lt;&gt;Paid"))</f>
      </c>
      <c r="G31" s="21">
        <f>IF($A31="","",SUMIFS('Referral log'!$I$2:$I$501,'Referral log'!$D$2:$D$501,$A31,'Referral log'!$B$2:$B$501,"Received",'Referral log'!$J$2:$J$501,"&lt;&gt;Paid"))</f>
      </c>
      <c r="H31" s="21">
        <f>IF($A31="","",F31-G31)</f>
      </c>
    </row>
    <row r="32" spans="1:8" x14ac:dyDescent="0.25">
      <c r="A32" s="24"/>
      <c r="B32" s="19">
        <f>IF($A32="","",COUNTIFS('Referral log'!$D$2:$D$501,$A32,'Referral log'!$B$2:$B$501,"Given"))</f>
      </c>
      <c r="C32" s="19">
        <f>IF($A32="","",COUNTIFS('Referral log'!$D$2:$D$501,$A32,'Referral log'!$B$2:$B$501,"Received"))</f>
      </c>
      <c r="D32" s="19">
        <f>IF($A32="","",COUNTIFS('Referral log'!$D$2:$D$501,$A32,'Referral log'!$E$2:$E$501,"Won"))</f>
      </c>
      <c r="E32" s="25">
        <f>IF($A32="","",IF(B32+C32=0,"",D32/(B32+C32)))</f>
      </c>
      <c r="F32" s="21">
        <f>IF($A32="","",SUMIFS('Referral log'!$I$2:$I$501,'Referral log'!$D$2:$D$501,$A32,'Referral log'!$B$2:$B$501,"Given",'Referral log'!$J$2:$J$501,"&lt;&gt;Paid"))</f>
      </c>
      <c r="G32" s="21">
        <f>IF($A32="","",SUMIFS('Referral log'!$I$2:$I$501,'Referral log'!$D$2:$D$501,$A32,'Referral log'!$B$2:$B$501,"Received",'Referral log'!$J$2:$J$501,"&lt;&gt;Paid"))</f>
      </c>
      <c r="H32" s="21">
        <f>IF($A32="","",F32-G32)</f>
      </c>
    </row>
    <row r="33" spans="1:8" x14ac:dyDescent="0.25">
      <c r="A33" s="24"/>
      <c r="B33" s="19">
        <f>IF($A33="","",COUNTIFS('Referral log'!$D$2:$D$501,$A33,'Referral log'!$B$2:$B$501,"Given"))</f>
      </c>
      <c r="C33" s="19">
        <f>IF($A33="","",COUNTIFS('Referral log'!$D$2:$D$501,$A33,'Referral log'!$B$2:$B$501,"Received"))</f>
      </c>
      <c r="D33" s="19">
        <f>IF($A33="","",COUNTIFS('Referral log'!$D$2:$D$501,$A33,'Referral log'!$E$2:$E$501,"Won"))</f>
      </c>
      <c r="E33" s="25">
        <f>IF($A33="","",IF(B33+C33=0,"",D33/(B33+C33)))</f>
      </c>
      <c r="F33" s="21">
        <f>IF($A33="","",SUMIFS('Referral log'!$I$2:$I$501,'Referral log'!$D$2:$D$501,$A33,'Referral log'!$B$2:$B$501,"Given",'Referral log'!$J$2:$J$501,"&lt;&gt;Paid"))</f>
      </c>
      <c r="G33" s="21">
        <f>IF($A33="","",SUMIFS('Referral log'!$I$2:$I$501,'Referral log'!$D$2:$D$501,$A33,'Referral log'!$B$2:$B$501,"Received",'Referral log'!$J$2:$J$501,"&lt;&gt;Paid"))</f>
      </c>
      <c r="H33" s="21">
        <f>IF($A33="","",F33-G33)</f>
      </c>
    </row>
    <row r="34" spans="1:8" x14ac:dyDescent="0.25">
      <c r="A34" s="24"/>
      <c r="B34" s="19">
        <f>IF($A34="","",COUNTIFS('Referral log'!$D$2:$D$501,$A34,'Referral log'!$B$2:$B$501,"Given"))</f>
      </c>
      <c r="C34" s="19">
        <f>IF($A34="","",COUNTIFS('Referral log'!$D$2:$D$501,$A34,'Referral log'!$B$2:$B$501,"Received"))</f>
      </c>
      <c r="D34" s="19">
        <f>IF($A34="","",COUNTIFS('Referral log'!$D$2:$D$501,$A34,'Referral log'!$E$2:$E$501,"Won"))</f>
      </c>
      <c r="E34" s="25">
        <f>IF($A34="","",IF(B34+C34=0,"",D34/(B34+C34)))</f>
      </c>
      <c r="F34" s="21">
        <f>IF($A34="","",SUMIFS('Referral log'!$I$2:$I$501,'Referral log'!$D$2:$D$501,$A34,'Referral log'!$B$2:$B$501,"Given",'Referral log'!$J$2:$J$501,"&lt;&gt;Paid"))</f>
      </c>
      <c r="G34" s="21">
        <f>IF($A34="","",SUMIFS('Referral log'!$I$2:$I$501,'Referral log'!$D$2:$D$501,$A34,'Referral log'!$B$2:$B$501,"Received",'Referral log'!$J$2:$J$501,"&lt;&gt;Paid"))</f>
      </c>
      <c r="H34" s="21">
        <f>IF($A34="","",F34-G34)</f>
      </c>
    </row>
    <row r="35" spans="1:8" x14ac:dyDescent="0.25">
      <c r="A35" s="24"/>
      <c r="B35" s="19">
        <f>IF($A35="","",COUNTIFS('Referral log'!$D$2:$D$501,$A35,'Referral log'!$B$2:$B$501,"Given"))</f>
      </c>
      <c r="C35" s="19">
        <f>IF($A35="","",COUNTIFS('Referral log'!$D$2:$D$501,$A35,'Referral log'!$B$2:$B$501,"Received"))</f>
      </c>
      <c r="D35" s="19">
        <f>IF($A35="","",COUNTIFS('Referral log'!$D$2:$D$501,$A35,'Referral log'!$E$2:$E$501,"Won"))</f>
      </c>
      <c r="E35" s="25">
        <f>IF($A35="","",IF(B35+C35=0,"",D35/(B35+C35)))</f>
      </c>
      <c r="F35" s="21">
        <f>IF($A35="","",SUMIFS('Referral log'!$I$2:$I$501,'Referral log'!$D$2:$D$501,$A35,'Referral log'!$B$2:$B$501,"Given",'Referral log'!$J$2:$J$501,"&lt;&gt;Paid"))</f>
      </c>
      <c r="G35" s="21">
        <f>IF($A35="","",SUMIFS('Referral log'!$I$2:$I$501,'Referral log'!$D$2:$D$501,$A35,'Referral log'!$B$2:$B$501,"Received",'Referral log'!$J$2:$J$501,"&lt;&gt;Paid"))</f>
      </c>
      <c r="H35" s="21">
        <f>IF($A35="","",F35-G35)</f>
      </c>
    </row>
    <row r="36" spans="1:8" x14ac:dyDescent="0.25">
      <c r="A36" s="24"/>
      <c r="B36" s="19">
        <f>IF($A36="","",COUNTIFS('Referral log'!$D$2:$D$501,$A36,'Referral log'!$B$2:$B$501,"Given"))</f>
      </c>
      <c r="C36" s="19">
        <f>IF($A36="","",COUNTIFS('Referral log'!$D$2:$D$501,$A36,'Referral log'!$B$2:$B$501,"Received"))</f>
      </c>
      <c r="D36" s="19">
        <f>IF($A36="","",COUNTIFS('Referral log'!$D$2:$D$501,$A36,'Referral log'!$E$2:$E$501,"Won"))</f>
      </c>
      <c r="E36" s="25">
        <f>IF($A36="","",IF(B36+C36=0,"",D36/(B36+C36)))</f>
      </c>
      <c r="F36" s="21">
        <f>IF($A36="","",SUMIFS('Referral log'!$I$2:$I$501,'Referral log'!$D$2:$D$501,$A36,'Referral log'!$B$2:$B$501,"Given",'Referral log'!$J$2:$J$501,"&lt;&gt;Paid"))</f>
      </c>
      <c r="G36" s="21">
        <f>IF($A36="","",SUMIFS('Referral log'!$I$2:$I$501,'Referral log'!$D$2:$D$501,$A36,'Referral log'!$B$2:$B$501,"Received",'Referral log'!$J$2:$J$501,"&lt;&gt;Paid"))</f>
      </c>
      <c r="H36" s="21">
        <f>IF($A36="","",F36-G36)</f>
      </c>
    </row>
    <row r="37" spans="1:8" x14ac:dyDescent="0.25">
      <c r="A37" s="24"/>
      <c r="B37" s="19">
        <f>IF($A37="","",COUNTIFS('Referral log'!$D$2:$D$501,$A37,'Referral log'!$B$2:$B$501,"Given"))</f>
      </c>
      <c r="C37" s="19">
        <f>IF($A37="","",COUNTIFS('Referral log'!$D$2:$D$501,$A37,'Referral log'!$B$2:$B$501,"Received"))</f>
      </c>
      <c r="D37" s="19">
        <f>IF($A37="","",COUNTIFS('Referral log'!$D$2:$D$501,$A37,'Referral log'!$E$2:$E$501,"Won"))</f>
      </c>
      <c r="E37" s="25">
        <f>IF($A37="","",IF(B37+C37=0,"",D37/(B37+C37)))</f>
      </c>
      <c r="F37" s="21">
        <f>IF($A37="","",SUMIFS('Referral log'!$I$2:$I$501,'Referral log'!$D$2:$D$501,$A37,'Referral log'!$B$2:$B$501,"Given",'Referral log'!$J$2:$J$501,"&lt;&gt;Paid"))</f>
      </c>
      <c r="G37" s="21">
        <f>IF($A37="","",SUMIFS('Referral log'!$I$2:$I$501,'Referral log'!$D$2:$D$501,$A37,'Referral log'!$B$2:$B$501,"Received",'Referral log'!$J$2:$J$501,"&lt;&gt;Paid"))</f>
      </c>
      <c r="H37" s="21">
        <f>IF($A37="","",F37-G37)</f>
      </c>
    </row>
    <row r="38" spans="1:8" x14ac:dyDescent="0.25">
      <c r="A38" s="24"/>
      <c r="B38" s="19">
        <f>IF($A38="","",COUNTIFS('Referral log'!$D$2:$D$501,$A38,'Referral log'!$B$2:$B$501,"Given"))</f>
      </c>
      <c r="C38" s="19">
        <f>IF($A38="","",COUNTIFS('Referral log'!$D$2:$D$501,$A38,'Referral log'!$B$2:$B$501,"Received"))</f>
      </c>
      <c r="D38" s="19">
        <f>IF($A38="","",COUNTIFS('Referral log'!$D$2:$D$501,$A38,'Referral log'!$E$2:$E$501,"Won"))</f>
      </c>
      <c r="E38" s="25">
        <f>IF($A38="","",IF(B38+C38=0,"",D38/(B38+C38)))</f>
      </c>
      <c r="F38" s="21">
        <f>IF($A38="","",SUMIFS('Referral log'!$I$2:$I$501,'Referral log'!$D$2:$D$501,$A38,'Referral log'!$B$2:$B$501,"Given",'Referral log'!$J$2:$J$501,"&lt;&gt;Paid"))</f>
      </c>
      <c r="G38" s="21">
        <f>IF($A38="","",SUMIFS('Referral log'!$I$2:$I$501,'Referral log'!$D$2:$D$501,$A38,'Referral log'!$B$2:$B$501,"Received",'Referral log'!$J$2:$J$501,"&lt;&gt;Paid"))</f>
      </c>
      <c r="H38" s="21">
        <f>IF($A38="","",F38-G38)</f>
      </c>
    </row>
    <row r="39" spans="1:8" x14ac:dyDescent="0.25">
      <c r="A39" s="24"/>
      <c r="B39" s="19">
        <f>IF($A39="","",COUNTIFS('Referral log'!$D$2:$D$501,$A39,'Referral log'!$B$2:$B$501,"Given"))</f>
      </c>
      <c r="C39" s="19">
        <f>IF($A39="","",COUNTIFS('Referral log'!$D$2:$D$501,$A39,'Referral log'!$B$2:$B$501,"Received"))</f>
      </c>
      <c r="D39" s="19">
        <f>IF($A39="","",COUNTIFS('Referral log'!$D$2:$D$501,$A39,'Referral log'!$E$2:$E$501,"Won"))</f>
      </c>
      <c r="E39" s="25">
        <f>IF($A39="","",IF(B39+C39=0,"",D39/(B39+C39)))</f>
      </c>
      <c r="F39" s="21">
        <f>IF($A39="","",SUMIFS('Referral log'!$I$2:$I$501,'Referral log'!$D$2:$D$501,$A39,'Referral log'!$B$2:$B$501,"Given",'Referral log'!$J$2:$J$501,"&lt;&gt;Paid"))</f>
      </c>
      <c r="G39" s="21">
        <f>IF($A39="","",SUMIFS('Referral log'!$I$2:$I$501,'Referral log'!$D$2:$D$501,$A39,'Referral log'!$B$2:$B$501,"Received",'Referral log'!$J$2:$J$501,"&lt;&gt;Paid"))</f>
      </c>
      <c r="H39" s="21">
        <f>IF($A39="","",F39-G39)</f>
      </c>
    </row>
    <row r="40" spans="1:8" x14ac:dyDescent="0.25">
      <c r="A40" s="24"/>
      <c r="B40" s="19">
        <f>IF($A40="","",COUNTIFS('Referral log'!$D$2:$D$501,$A40,'Referral log'!$B$2:$B$501,"Given"))</f>
      </c>
      <c r="C40" s="19">
        <f>IF($A40="","",COUNTIFS('Referral log'!$D$2:$D$501,$A40,'Referral log'!$B$2:$B$501,"Received"))</f>
      </c>
      <c r="D40" s="19">
        <f>IF($A40="","",COUNTIFS('Referral log'!$D$2:$D$501,$A40,'Referral log'!$E$2:$E$501,"Won"))</f>
      </c>
      <c r="E40" s="25">
        <f>IF($A40="","",IF(B40+C40=0,"",D40/(B40+C40)))</f>
      </c>
      <c r="F40" s="21">
        <f>IF($A40="","",SUMIFS('Referral log'!$I$2:$I$501,'Referral log'!$D$2:$D$501,$A40,'Referral log'!$B$2:$B$501,"Given",'Referral log'!$J$2:$J$501,"&lt;&gt;Paid"))</f>
      </c>
      <c r="G40" s="21">
        <f>IF($A40="","",SUMIFS('Referral log'!$I$2:$I$501,'Referral log'!$D$2:$D$501,$A40,'Referral log'!$B$2:$B$501,"Received",'Referral log'!$J$2:$J$501,"&lt;&gt;Paid"))</f>
      </c>
      <c r="H40" s="21">
        <f>IF($A40="","",F40-G40)</f>
      </c>
    </row>
    <row r="41" spans="1:8" x14ac:dyDescent="0.25">
      <c r="A41" s="24"/>
      <c r="B41" s="19">
        <f>IF($A41="","",COUNTIFS('Referral log'!$D$2:$D$501,$A41,'Referral log'!$B$2:$B$501,"Given"))</f>
      </c>
      <c r="C41" s="19">
        <f>IF($A41="","",COUNTIFS('Referral log'!$D$2:$D$501,$A41,'Referral log'!$B$2:$B$501,"Received"))</f>
      </c>
      <c r="D41" s="19">
        <f>IF($A41="","",COUNTIFS('Referral log'!$D$2:$D$501,$A41,'Referral log'!$E$2:$E$501,"Won"))</f>
      </c>
      <c r="E41" s="25">
        <f>IF($A41="","",IF(B41+C41=0,"",D41/(B41+C41)))</f>
      </c>
      <c r="F41" s="21">
        <f>IF($A41="","",SUMIFS('Referral log'!$I$2:$I$501,'Referral log'!$D$2:$D$501,$A41,'Referral log'!$B$2:$B$501,"Given",'Referral log'!$J$2:$J$501,"&lt;&gt;Paid"))</f>
      </c>
      <c r="G41" s="21">
        <f>IF($A41="","",SUMIFS('Referral log'!$I$2:$I$501,'Referral log'!$D$2:$D$501,$A41,'Referral log'!$B$2:$B$501,"Received",'Referral log'!$J$2:$J$501,"&lt;&gt;Paid"))</f>
      </c>
      <c r="H41" s="21">
        <f>IF($A41="","",F41-G41)</f>
      </c>
    </row>
    <row r="42" spans="1:8" x14ac:dyDescent="0.25">
      <c r="A42" s="24"/>
      <c r="B42" s="19">
        <f>IF($A42="","",COUNTIFS('Referral log'!$D$2:$D$501,$A42,'Referral log'!$B$2:$B$501,"Given"))</f>
      </c>
      <c r="C42" s="19">
        <f>IF($A42="","",COUNTIFS('Referral log'!$D$2:$D$501,$A42,'Referral log'!$B$2:$B$501,"Received"))</f>
      </c>
      <c r="D42" s="19">
        <f>IF($A42="","",COUNTIFS('Referral log'!$D$2:$D$501,$A42,'Referral log'!$E$2:$E$501,"Won"))</f>
      </c>
      <c r="E42" s="25">
        <f>IF($A42="","",IF(B42+C42=0,"",D42/(B42+C42)))</f>
      </c>
      <c r="F42" s="21">
        <f>IF($A42="","",SUMIFS('Referral log'!$I$2:$I$501,'Referral log'!$D$2:$D$501,$A42,'Referral log'!$B$2:$B$501,"Given",'Referral log'!$J$2:$J$501,"&lt;&gt;Paid"))</f>
      </c>
      <c r="G42" s="21">
        <f>IF($A42="","",SUMIFS('Referral log'!$I$2:$I$501,'Referral log'!$D$2:$D$501,$A42,'Referral log'!$B$2:$B$501,"Received",'Referral log'!$J$2:$J$501,"&lt;&gt;Paid"))</f>
      </c>
      <c r="H42" s="21">
        <f>IF($A42="","",F42-G42)</f>
      </c>
    </row>
    <row r="43" spans="1:8" x14ac:dyDescent="0.25">
      <c r="A43" s="24"/>
      <c r="B43" s="19">
        <f>IF($A43="","",COUNTIFS('Referral log'!$D$2:$D$501,$A43,'Referral log'!$B$2:$B$501,"Given"))</f>
      </c>
      <c r="C43" s="19">
        <f>IF($A43="","",COUNTIFS('Referral log'!$D$2:$D$501,$A43,'Referral log'!$B$2:$B$501,"Received"))</f>
      </c>
      <c r="D43" s="19">
        <f>IF($A43="","",COUNTIFS('Referral log'!$D$2:$D$501,$A43,'Referral log'!$E$2:$E$501,"Won"))</f>
      </c>
      <c r="E43" s="25">
        <f>IF($A43="","",IF(B43+C43=0,"",D43/(B43+C43)))</f>
      </c>
      <c r="F43" s="21">
        <f>IF($A43="","",SUMIFS('Referral log'!$I$2:$I$501,'Referral log'!$D$2:$D$501,$A43,'Referral log'!$B$2:$B$501,"Given",'Referral log'!$J$2:$J$501,"&lt;&gt;Paid"))</f>
      </c>
      <c r="G43" s="21">
        <f>IF($A43="","",SUMIFS('Referral log'!$I$2:$I$501,'Referral log'!$D$2:$D$501,$A43,'Referral log'!$B$2:$B$501,"Received",'Referral log'!$J$2:$J$501,"&lt;&gt;Paid"))</f>
      </c>
      <c r="H43" s="21">
        <f>IF($A43="","",F43-G43)</f>
      </c>
    </row>
    <row r="44" spans="1:8" x14ac:dyDescent="0.25">
      <c r="A44" s="24"/>
      <c r="B44" s="19">
        <f>IF($A44="","",COUNTIFS('Referral log'!$D$2:$D$501,$A44,'Referral log'!$B$2:$B$501,"Given"))</f>
      </c>
      <c r="C44" s="19">
        <f>IF($A44="","",COUNTIFS('Referral log'!$D$2:$D$501,$A44,'Referral log'!$B$2:$B$501,"Received"))</f>
      </c>
      <c r="D44" s="19">
        <f>IF($A44="","",COUNTIFS('Referral log'!$D$2:$D$501,$A44,'Referral log'!$E$2:$E$501,"Won"))</f>
      </c>
      <c r="E44" s="25">
        <f>IF($A44="","",IF(B44+C44=0,"",D44/(B44+C44)))</f>
      </c>
      <c r="F44" s="21">
        <f>IF($A44="","",SUMIFS('Referral log'!$I$2:$I$501,'Referral log'!$D$2:$D$501,$A44,'Referral log'!$B$2:$B$501,"Given",'Referral log'!$J$2:$J$501,"&lt;&gt;Paid"))</f>
      </c>
      <c r="G44" s="21">
        <f>IF($A44="","",SUMIFS('Referral log'!$I$2:$I$501,'Referral log'!$D$2:$D$501,$A44,'Referral log'!$B$2:$B$501,"Received",'Referral log'!$J$2:$J$501,"&lt;&gt;Paid"))</f>
      </c>
      <c r="H44" s="21">
        <f>IF($A44="","",F44-G44)</f>
      </c>
    </row>
    <row r="45" spans="1:8" x14ac:dyDescent="0.25">
      <c r="A45" s="24"/>
      <c r="B45" s="19">
        <f>IF($A45="","",COUNTIFS('Referral log'!$D$2:$D$501,$A45,'Referral log'!$B$2:$B$501,"Given"))</f>
      </c>
      <c r="C45" s="19">
        <f>IF($A45="","",COUNTIFS('Referral log'!$D$2:$D$501,$A45,'Referral log'!$B$2:$B$501,"Received"))</f>
      </c>
      <c r="D45" s="19">
        <f>IF($A45="","",COUNTIFS('Referral log'!$D$2:$D$501,$A45,'Referral log'!$E$2:$E$501,"Won"))</f>
      </c>
      <c r="E45" s="25">
        <f>IF($A45="","",IF(B45+C45=0,"",D45/(B45+C45)))</f>
      </c>
      <c r="F45" s="21">
        <f>IF($A45="","",SUMIFS('Referral log'!$I$2:$I$501,'Referral log'!$D$2:$D$501,$A45,'Referral log'!$B$2:$B$501,"Given",'Referral log'!$J$2:$J$501,"&lt;&gt;Paid"))</f>
      </c>
      <c r="G45" s="21">
        <f>IF($A45="","",SUMIFS('Referral log'!$I$2:$I$501,'Referral log'!$D$2:$D$501,$A45,'Referral log'!$B$2:$B$501,"Received",'Referral log'!$J$2:$J$501,"&lt;&gt;Paid"))</f>
      </c>
      <c r="H45" s="21">
        <f>IF($A45="","",F45-G45)</f>
      </c>
    </row>
    <row r="46" spans="1:8" x14ac:dyDescent="0.25">
      <c r="A46" s="24"/>
      <c r="B46" s="19">
        <f>IF($A46="","",COUNTIFS('Referral log'!$D$2:$D$501,$A46,'Referral log'!$B$2:$B$501,"Given"))</f>
      </c>
      <c r="C46" s="19">
        <f>IF($A46="","",COUNTIFS('Referral log'!$D$2:$D$501,$A46,'Referral log'!$B$2:$B$501,"Received"))</f>
      </c>
      <c r="D46" s="19">
        <f>IF($A46="","",COUNTIFS('Referral log'!$D$2:$D$501,$A46,'Referral log'!$E$2:$E$501,"Won"))</f>
      </c>
      <c r="E46" s="25">
        <f>IF($A46="","",IF(B46+C46=0,"",D46/(B46+C46)))</f>
      </c>
      <c r="F46" s="21">
        <f>IF($A46="","",SUMIFS('Referral log'!$I$2:$I$501,'Referral log'!$D$2:$D$501,$A46,'Referral log'!$B$2:$B$501,"Given",'Referral log'!$J$2:$J$501,"&lt;&gt;Paid"))</f>
      </c>
      <c r="G46" s="21">
        <f>IF($A46="","",SUMIFS('Referral log'!$I$2:$I$501,'Referral log'!$D$2:$D$501,$A46,'Referral log'!$B$2:$B$501,"Received",'Referral log'!$J$2:$J$501,"&lt;&gt;Paid"))</f>
      </c>
      <c r="H46" s="21">
        <f>IF($A46="","",F46-G46)</f>
      </c>
    </row>
    <row r="47" spans="1:8" x14ac:dyDescent="0.25">
      <c r="A47" s="24"/>
      <c r="B47" s="19">
        <f>IF($A47="","",COUNTIFS('Referral log'!$D$2:$D$501,$A47,'Referral log'!$B$2:$B$501,"Given"))</f>
      </c>
      <c r="C47" s="19">
        <f>IF($A47="","",COUNTIFS('Referral log'!$D$2:$D$501,$A47,'Referral log'!$B$2:$B$501,"Received"))</f>
      </c>
      <c r="D47" s="19">
        <f>IF($A47="","",COUNTIFS('Referral log'!$D$2:$D$501,$A47,'Referral log'!$E$2:$E$501,"Won"))</f>
      </c>
      <c r="E47" s="25">
        <f>IF($A47="","",IF(B47+C47=0,"",D47/(B47+C47)))</f>
      </c>
      <c r="F47" s="21">
        <f>IF($A47="","",SUMIFS('Referral log'!$I$2:$I$501,'Referral log'!$D$2:$D$501,$A47,'Referral log'!$B$2:$B$501,"Given",'Referral log'!$J$2:$J$501,"&lt;&gt;Paid"))</f>
      </c>
      <c r="G47" s="21">
        <f>IF($A47="","",SUMIFS('Referral log'!$I$2:$I$501,'Referral log'!$D$2:$D$501,$A47,'Referral log'!$B$2:$B$501,"Received",'Referral log'!$J$2:$J$501,"&lt;&gt;Paid"))</f>
      </c>
      <c r="H47" s="21">
        <f>IF($A47="","",F47-G47)</f>
      </c>
    </row>
    <row r="48" spans="1:8" x14ac:dyDescent="0.25">
      <c r="A48" s="24"/>
      <c r="B48" s="19">
        <f>IF($A48="","",COUNTIFS('Referral log'!$D$2:$D$501,$A48,'Referral log'!$B$2:$B$501,"Given"))</f>
      </c>
      <c r="C48" s="19">
        <f>IF($A48="","",COUNTIFS('Referral log'!$D$2:$D$501,$A48,'Referral log'!$B$2:$B$501,"Received"))</f>
      </c>
      <c r="D48" s="19">
        <f>IF($A48="","",COUNTIFS('Referral log'!$D$2:$D$501,$A48,'Referral log'!$E$2:$E$501,"Won"))</f>
      </c>
      <c r="E48" s="25">
        <f>IF($A48="","",IF(B48+C48=0,"",D48/(B48+C48)))</f>
      </c>
      <c r="F48" s="21">
        <f>IF($A48="","",SUMIFS('Referral log'!$I$2:$I$501,'Referral log'!$D$2:$D$501,$A48,'Referral log'!$B$2:$B$501,"Given",'Referral log'!$J$2:$J$501,"&lt;&gt;Paid"))</f>
      </c>
      <c r="G48" s="21">
        <f>IF($A48="","",SUMIFS('Referral log'!$I$2:$I$501,'Referral log'!$D$2:$D$501,$A48,'Referral log'!$B$2:$B$501,"Received",'Referral log'!$J$2:$J$501,"&lt;&gt;Paid"))</f>
      </c>
      <c r="H48" s="21">
        <f>IF($A48="","",F48-G48)</f>
      </c>
    </row>
    <row r="49" spans="1:8" x14ac:dyDescent="0.25">
      <c r="A49" s="24"/>
      <c r="B49" s="19">
        <f>IF($A49="","",COUNTIFS('Referral log'!$D$2:$D$501,$A49,'Referral log'!$B$2:$B$501,"Given"))</f>
      </c>
      <c r="C49" s="19">
        <f>IF($A49="","",COUNTIFS('Referral log'!$D$2:$D$501,$A49,'Referral log'!$B$2:$B$501,"Received"))</f>
      </c>
      <c r="D49" s="19">
        <f>IF($A49="","",COUNTIFS('Referral log'!$D$2:$D$501,$A49,'Referral log'!$E$2:$E$501,"Won"))</f>
      </c>
      <c r="E49" s="25">
        <f>IF($A49="","",IF(B49+C49=0,"",D49/(B49+C49)))</f>
      </c>
      <c r="F49" s="21">
        <f>IF($A49="","",SUMIFS('Referral log'!$I$2:$I$501,'Referral log'!$D$2:$D$501,$A49,'Referral log'!$B$2:$B$501,"Given",'Referral log'!$J$2:$J$501,"&lt;&gt;Paid"))</f>
      </c>
      <c r="G49" s="21">
        <f>IF($A49="","",SUMIFS('Referral log'!$I$2:$I$501,'Referral log'!$D$2:$D$501,$A49,'Referral log'!$B$2:$B$501,"Received",'Referral log'!$J$2:$J$501,"&lt;&gt;Paid"))</f>
      </c>
      <c r="H49" s="21">
        <f>IF($A49="","",F49-G49)</f>
      </c>
    </row>
    <row r="50" spans="1:8" x14ac:dyDescent="0.25">
      <c r="A50" s="24"/>
      <c r="B50" s="19">
        <f>IF($A50="","",COUNTIFS('Referral log'!$D$2:$D$501,$A50,'Referral log'!$B$2:$B$501,"Given"))</f>
      </c>
      <c r="C50" s="19">
        <f>IF($A50="","",COUNTIFS('Referral log'!$D$2:$D$501,$A50,'Referral log'!$B$2:$B$501,"Received"))</f>
      </c>
      <c r="D50" s="19">
        <f>IF($A50="","",COUNTIFS('Referral log'!$D$2:$D$501,$A50,'Referral log'!$E$2:$E$501,"Won"))</f>
      </c>
      <c r="E50" s="25">
        <f>IF($A50="","",IF(B50+C50=0,"",D50/(B50+C50)))</f>
      </c>
      <c r="F50" s="21">
        <f>IF($A50="","",SUMIFS('Referral log'!$I$2:$I$501,'Referral log'!$D$2:$D$501,$A50,'Referral log'!$B$2:$B$501,"Given",'Referral log'!$J$2:$J$501,"&lt;&gt;Paid"))</f>
      </c>
      <c r="G50" s="21">
        <f>IF($A50="","",SUMIFS('Referral log'!$I$2:$I$501,'Referral log'!$D$2:$D$501,$A50,'Referral log'!$B$2:$B$501,"Received",'Referral log'!$J$2:$J$501,"&lt;&gt;Paid"))</f>
      </c>
      <c r="H50" s="21">
        <f>IF($A50="","",F50-G50)</f>
      </c>
    </row>
  </sheetData>
  <sheetProtection sheet="1" formatCells="0" formatColumns="0" formatRows="0"/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E56CF"/>
  </sheetPr>
  <dimension ref="A1:G36"/>
  <sheetViews>
    <sheetView workbookViewId="0" showGridLines="0"/>
  </sheetViews>
  <sheetFormatPr defaultRowHeight="15" outlineLevelRow="0" outlineLevelCol="0" x14ac:dyDescent="55"/>
  <cols>
    <col min="1" max="1" width="3" customWidth="1"/>
    <col min="2" max="6" width="22" customWidth="1"/>
    <col min="7" max="7" width="3" customWidth="1"/>
  </cols>
  <sheetData>
    <row r="1" ht="30" customHeight="1" spans="1:7" x14ac:dyDescent="0.25">
      <c r="A1" s="4"/>
      <c r="B1" s="26" t="s">
        <v>71</v>
      </c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27" t="s">
        <v>72</v>
      </c>
      <c r="C3" s="28">
        <v>2026</v>
      </c>
      <c r="D3" s="4"/>
      <c r="E3" s="4"/>
      <c r="F3" s="4"/>
      <c r="G3" s="4"/>
    </row>
    <row r="4" ht="10" customHeight="1" spans="1:7" x14ac:dyDescent="0.25">
      <c r="A4" s="4"/>
      <c r="B4" s="4"/>
      <c r="C4" s="4"/>
      <c r="D4" s="4"/>
      <c r="E4" s="4"/>
      <c r="F4" s="4"/>
      <c r="G4" s="4"/>
    </row>
    <row r="5" ht="22" customHeight="1" spans="1:7" x14ac:dyDescent="0.25">
      <c r="A5" s="4"/>
      <c r="B5" s="29" t="s">
        <v>73</v>
      </c>
      <c r="C5" s="4"/>
      <c r="D5" s="29" t="s">
        <v>74</v>
      </c>
      <c r="E5" s="4"/>
      <c r="F5" s="29" t="s">
        <v>68</v>
      </c>
      <c r="G5" s="4"/>
    </row>
    <row r="6" ht="38" customHeight="1" spans="1:7" x14ac:dyDescent="0.25">
      <c r="A6" s="4"/>
      <c r="B6" s="30">
        <f>SUMIFS('Referral log'!$F$2:$F$501,'Referral log'!$E$2:$E$501,"&lt;&gt;Won",'Referral log'!$E$2:$E$501,"&lt;&gt;Lost",'Referral log'!$C$2:$C$501,"&lt;&gt;")</f>
      </c>
      <c r="C6" s="4"/>
      <c r="D6" s="30">
        <f>SUMIFS('Referral log'!$F$2:$F$501,'Referral log'!$E$2:$E$501,"Won")</f>
      </c>
      <c r="E6" s="4"/>
      <c r="F6" s="30">
        <f>SUMIFS('Referral log'!$I$2:$I$501,'Referral log'!$B$2:$B$501,"Given",'Referral log'!$J$2:$J$501,"&lt;&gt;Paid")</f>
      </c>
      <c r="G6" s="4"/>
    </row>
    <row r="7" ht="10" customHeight="1" spans="1:7" x14ac:dyDescent="0.25">
      <c r="A7" s="4"/>
      <c r="B7" s="4"/>
      <c r="C7" s="4"/>
      <c r="D7" s="4"/>
      <c r="E7" s="4"/>
      <c r="F7" s="4"/>
      <c r="G7" s="4"/>
    </row>
    <row r="8" ht="22" customHeight="1" spans="1:7" x14ac:dyDescent="0.25">
      <c r="A8" s="4"/>
      <c r="B8" s="29" t="s">
        <v>69</v>
      </c>
      <c r="C8" s="4"/>
      <c r="D8" s="29" t="s">
        <v>75</v>
      </c>
      <c r="E8" s="4"/>
      <c r="F8" s="4"/>
      <c r="G8" s="4"/>
    </row>
    <row r="9" ht="38" customHeight="1" spans="1:7" x14ac:dyDescent="0.25">
      <c r="A9" s="4"/>
      <c r="B9" s="30">
        <f>SUMIFS('Referral log'!$I$2:$I$501,'Referral log'!$B$2:$B$501,"Received",'Referral log'!$J$2:$J$501,"&lt;&gt;Paid")</f>
      </c>
      <c r="C9" s="4"/>
      <c r="D9" s="30">
        <f>F6-B9</f>
      </c>
      <c r="E9" s="4"/>
      <c r="F9" s="4"/>
      <c r="G9" s="4"/>
    </row>
    <row r="10" ht="10" customHeight="1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5" t="s">
        <v>76</v>
      </c>
      <c r="C11" s="4"/>
      <c r="D11" s="4"/>
      <c r="E11" s="4"/>
      <c r="F11" s="4"/>
      <c r="G11" s="4"/>
    </row>
    <row r="12" spans="1:7" x14ac:dyDescent="0.25">
      <c r="A12" s="4"/>
      <c r="B12" s="31" t="s">
        <v>77</v>
      </c>
      <c r="C12" s="32" t="s">
        <v>78</v>
      </c>
      <c r="D12" s="32" t="s">
        <v>74</v>
      </c>
      <c r="E12" s="33" t="s">
        <v>79</v>
      </c>
      <c r="F12" s="4"/>
      <c r="G12" s="4"/>
    </row>
    <row r="13" spans="1:7" x14ac:dyDescent="0.25">
      <c r="A13" s="4"/>
      <c r="B13" s="34">
        <f>TEXT(DATE($C$3,ROW()-12,1),"mmm")</f>
      </c>
      <c r="C13" s="35">
        <f>COUNTIFS('Referral log'!$A$2:$A$501,"&gt;="&amp;DATE($C$3,ROW()-12,1),'Referral log'!$A$2:$A$501,"&lt;"&amp;DATE($C$3,ROW()-12+1,1))</f>
      </c>
      <c r="D13" s="36">
        <f>SUMIFS('Referral log'!$F$2:$F$501,'Referral log'!$A$2:$A$501,"&gt;="&amp;DATE($C$3,ROW()-12,1),'Referral log'!$A$2:$A$501,"&lt;"&amp;DATE($C$3,ROW()-12+1,1),'Referral log'!$E$2:$E$501,"Won")</f>
      </c>
      <c r="E13" s="37">
        <f>REPT("█",MIN(C13,24))</f>
      </c>
      <c r="F13" s="4"/>
      <c r="G13" s="4"/>
    </row>
    <row r="14" spans="1:7" x14ac:dyDescent="0.25">
      <c r="A14" s="4"/>
      <c r="B14" s="34">
        <f>TEXT(DATE($C$3,ROW()-12,1),"mmm")</f>
      </c>
      <c r="C14" s="35">
        <f>COUNTIFS('Referral log'!$A$2:$A$501,"&gt;="&amp;DATE($C$3,ROW()-12,1),'Referral log'!$A$2:$A$501,"&lt;"&amp;DATE($C$3,ROW()-12+1,1))</f>
      </c>
      <c r="D14" s="36">
        <f>SUMIFS('Referral log'!$F$2:$F$501,'Referral log'!$A$2:$A$501,"&gt;="&amp;DATE($C$3,ROW()-12,1),'Referral log'!$A$2:$A$501,"&lt;"&amp;DATE($C$3,ROW()-12+1,1),'Referral log'!$E$2:$E$501,"Won")</f>
      </c>
      <c r="E14" s="37">
        <f>REPT("█",MIN(C14,24))</f>
      </c>
      <c r="F14" s="4"/>
      <c r="G14" s="4"/>
    </row>
    <row r="15" spans="1:7" x14ac:dyDescent="0.25">
      <c r="A15" s="4"/>
      <c r="B15" s="34">
        <f>TEXT(DATE($C$3,ROW()-12,1),"mmm")</f>
      </c>
      <c r="C15" s="35">
        <f>COUNTIFS('Referral log'!$A$2:$A$501,"&gt;="&amp;DATE($C$3,ROW()-12,1),'Referral log'!$A$2:$A$501,"&lt;"&amp;DATE($C$3,ROW()-12+1,1))</f>
      </c>
      <c r="D15" s="36">
        <f>SUMIFS('Referral log'!$F$2:$F$501,'Referral log'!$A$2:$A$501,"&gt;="&amp;DATE($C$3,ROW()-12,1),'Referral log'!$A$2:$A$501,"&lt;"&amp;DATE($C$3,ROW()-12+1,1),'Referral log'!$E$2:$E$501,"Won")</f>
      </c>
      <c r="E15" s="37">
        <f>REPT("█",MIN(C15,24))</f>
      </c>
      <c r="F15" s="4"/>
      <c r="G15" s="4"/>
    </row>
    <row r="16" spans="1:7" x14ac:dyDescent="0.25">
      <c r="A16" s="4"/>
      <c r="B16" s="34">
        <f>TEXT(DATE($C$3,ROW()-12,1),"mmm")</f>
      </c>
      <c r="C16" s="35">
        <f>COUNTIFS('Referral log'!$A$2:$A$501,"&gt;="&amp;DATE($C$3,ROW()-12,1),'Referral log'!$A$2:$A$501,"&lt;"&amp;DATE($C$3,ROW()-12+1,1))</f>
      </c>
      <c r="D16" s="36">
        <f>SUMIFS('Referral log'!$F$2:$F$501,'Referral log'!$A$2:$A$501,"&gt;="&amp;DATE($C$3,ROW()-12,1),'Referral log'!$A$2:$A$501,"&lt;"&amp;DATE($C$3,ROW()-12+1,1),'Referral log'!$E$2:$E$501,"Won")</f>
      </c>
      <c r="E16" s="37">
        <f>REPT("█",MIN(C16,24))</f>
      </c>
      <c r="F16" s="4"/>
      <c r="G16" s="4"/>
    </row>
    <row r="17" spans="1:7" x14ac:dyDescent="0.25">
      <c r="A17" s="4"/>
      <c r="B17" s="34">
        <f>TEXT(DATE($C$3,ROW()-12,1),"mmm")</f>
      </c>
      <c r="C17" s="35">
        <f>COUNTIFS('Referral log'!$A$2:$A$501,"&gt;="&amp;DATE($C$3,ROW()-12,1),'Referral log'!$A$2:$A$501,"&lt;"&amp;DATE($C$3,ROW()-12+1,1))</f>
      </c>
      <c r="D17" s="36">
        <f>SUMIFS('Referral log'!$F$2:$F$501,'Referral log'!$A$2:$A$501,"&gt;="&amp;DATE($C$3,ROW()-12,1),'Referral log'!$A$2:$A$501,"&lt;"&amp;DATE($C$3,ROW()-12+1,1),'Referral log'!$E$2:$E$501,"Won")</f>
      </c>
      <c r="E17" s="37">
        <f>REPT("█",MIN(C17,24))</f>
      </c>
      <c r="F17" s="4"/>
      <c r="G17" s="4"/>
    </row>
    <row r="18" spans="1:7" x14ac:dyDescent="0.25">
      <c r="A18" s="4"/>
      <c r="B18" s="34">
        <f>TEXT(DATE($C$3,ROW()-12,1),"mmm")</f>
      </c>
      <c r="C18" s="35">
        <f>COUNTIFS('Referral log'!$A$2:$A$501,"&gt;="&amp;DATE($C$3,ROW()-12,1),'Referral log'!$A$2:$A$501,"&lt;"&amp;DATE($C$3,ROW()-12+1,1))</f>
      </c>
      <c r="D18" s="36">
        <f>SUMIFS('Referral log'!$F$2:$F$501,'Referral log'!$A$2:$A$501,"&gt;="&amp;DATE($C$3,ROW()-12,1),'Referral log'!$A$2:$A$501,"&lt;"&amp;DATE($C$3,ROW()-12+1,1),'Referral log'!$E$2:$E$501,"Won")</f>
      </c>
      <c r="E18" s="37">
        <f>REPT("█",MIN(C18,24))</f>
      </c>
      <c r="F18" s="4"/>
      <c r="G18" s="4"/>
    </row>
    <row r="19" spans="1:7" x14ac:dyDescent="0.25">
      <c r="A19" s="4"/>
      <c r="B19" s="34">
        <f>TEXT(DATE($C$3,ROW()-12,1),"mmm")</f>
      </c>
      <c r="C19" s="35">
        <f>COUNTIFS('Referral log'!$A$2:$A$501,"&gt;="&amp;DATE($C$3,ROW()-12,1),'Referral log'!$A$2:$A$501,"&lt;"&amp;DATE($C$3,ROW()-12+1,1))</f>
      </c>
      <c r="D19" s="36">
        <f>SUMIFS('Referral log'!$F$2:$F$501,'Referral log'!$A$2:$A$501,"&gt;="&amp;DATE($C$3,ROW()-12,1),'Referral log'!$A$2:$A$501,"&lt;"&amp;DATE($C$3,ROW()-12+1,1),'Referral log'!$E$2:$E$501,"Won")</f>
      </c>
      <c r="E19" s="37">
        <f>REPT("█",MIN(C19,24))</f>
      </c>
      <c r="F19" s="4"/>
      <c r="G19" s="4"/>
    </row>
    <row r="20" spans="1:7" x14ac:dyDescent="0.25">
      <c r="A20" s="4"/>
      <c r="B20" s="34">
        <f>TEXT(DATE($C$3,ROW()-12,1),"mmm")</f>
      </c>
      <c r="C20" s="35">
        <f>COUNTIFS('Referral log'!$A$2:$A$501,"&gt;="&amp;DATE($C$3,ROW()-12,1),'Referral log'!$A$2:$A$501,"&lt;"&amp;DATE($C$3,ROW()-12+1,1))</f>
      </c>
      <c r="D20" s="36">
        <f>SUMIFS('Referral log'!$F$2:$F$501,'Referral log'!$A$2:$A$501,"&gt;="&amp;DATE($C$3,ROW()-12,1),'Referral log'!$A$2:$A$501,"&lt;"&amp;DATE($C$3,ROW()-12+1,1),'Referral log'!$E$2:$E$501,"Won")</f>
      </c>
      <c r="E20" s="37">
        <f>REPT("█",MIN(C20,24))</f>
      </c>
      <c r="F20" s="4"/>
      <c r="G20" s="4"/>
    </row>
    <row r="21" spans="1:7" x14ac:dyDescent="0.25">
      <c r="A21" s="4"/>
      <c r="B21" s="34">
        <f>TEXT(DATE($C$3,ROW()-12,1),"mmm")</f>
      </c>
      <c r="C21" s="35">
        <f>COUNTIFS('Referral log'!$A$2:$A$501,"&gt;="&amp;DATE($C$3,ROW()-12,1),'Referral log'!$A$2:$A$501,"&lt;"&amp;DATE($C$3,ROW()-12+1,1))</f>
      </c>
      <c r="D21" s="36">
        <f>SUMIFS('Referral log'!$F$2:$F$501,'Referral log'!$A$2:$A$501,"&gt;="&amp;DATE($C$3,ROW()-12,1),'Referral log'!$A$2:$A$501,"&lt;"&amp;DATE($C$3,ROW()-12+1,1),'Referral log'!$E$2:$E$501,"Won")</f>
      </c>
      <c r="E21" s="37">
        <f>REPT("█",MIN(C21,24))</f>
      </c>
      <c r="F21" s="4"/>
      <c r="G21" s="4"/>
    </row>
    <row r="22" spans="1:7" x14ac:dyDescent="0.25">
      <c r="A22" s="4"/>
      <c r="B22" s="34">
        <f>TEXT(DATE($C$3,ROW()-12,1),"mmm")</f>
      </c>
      <c r="C22" s="35">
        <f>COUNTIFS('Referral log'!$A$2:$A$501,"&gt;="&amp;DATE($C$3,ROW()-12,1),'Referral log'!$A$2:$A$501,"&lt;"&amp;DATE($C$3,ROW()-12+1,1))</f>
      </c>
      <c r="D22" s="36">
        <f>SUMIFS('Referral log'!$F$2:$F$501,'Referral log'!$A$2:$A$501,"&gt;="&amp;DATE($C$3,ROW()-12,1),'Referral log'!$A$2:$A$501,"&lt;"&amp;DATE($C$3,ROW()-12+1,1),'Referral log'!$E$2:$E$501,"Won")</f>
      </c>
      <c r="E22" s="37">
        <f>REPT("█",MIN(C22,24))</f>
      </c>
      <c r="F22" s="4"/>
      <c r="G22" s="4"/>
    </row>
    <row r="23" spans="1:7" x14ac:dyDescent="0.25">
      <c r="A23" s="4"/>
      <c r="B23" s="34">
        <f>TEXT(DATE($C$3,ROW()-12,1),"mmm")</f>
      </c>
      <c r="C23" s="35">
        <f>COUNTIFS('Referral log'!$A$2:$A$501,"&gt;="&amp;DATE($C$3,ROW()-12,1),'Referral log'!$A$2:$A$501,"&lt;"&amp;DATE($C$3,ROW()-12+1,1))</f>
      </c>
      <c r="D23" s="36">
        <f>SUMIFS('Referral log'!$F$2:$F$501,'Referral log'!$A$2:$A$501,"&gt;="&amp;DATE($C$3,ROW()-12,1),'Referral log'!$A$2:$A$501,"&lt;"&amp;DATE($C$3,ROW()-12+1,1),'Referral log'!$E$2:$E$501,"Won")</f>
      </c>
      <c r="E23" s="37">
        <f>REPT("█",MIN(C23,24))</f>
      </c>
      <c r="F23" s="4"/>
      <c r="G23" s="4"/>
    </row>
    <row r="24" spans="1:7" x14ac:dyDescent="0.25">
      <c r="A24" s="4"/>
      <c r="B24" s="34">
        <f>TEXT(DATE($C$3,ROW()-12,1),"mmm")</f>
      </c>
      <c r="C24" s="35">
        <f>COUNTIFS('Referral log'!$A$2:$A$501,"&gt;="&amp;DATE($C$3,ROW()-12,1),'Referral log'!$A$2:$A$501,"&lt;"&amp;DATE($C$3,ROW()-12+1,1))</f>
      </c>
      <c r="D24" s="36">
        <f>SUMIFS('Referral log'!$F$2:$F$501,'Referral log'!$A$2:$A$501,"&gt;="&amp;DATE($C$3,ROW()-12,1),'Referral log'!$A$2:$A$501,"&lt;"&amp;DATE($C$3,ROW()-12+1,1),'Referral log'!$E$2:$E$501,"Won")</f>
      </c>
      <c r="E24" s="37">
        <f>REPT("█",MIN(C24,24))</f>
      </c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8" t="s">
        <v>80</v>
      </c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sheetProtection sheet="1" formatCells="0" formatColumns="0" formatRows="0"/>
  <hyperlinks>
    <hyperlink ref="B26" r:id="rId1"/>
  </hyperlinks>
  <pageMargins left="0.7" right="0.7" top="0.75" bottom="0.75" header="0.3" footer="0.3"/>
  <pageSetup orientation="portrait" horizontalDpi="4294967295" verticalDpi="4294967295" scale="100" fitToWidth="1" fitToHeight="1"/>
  <drawing r:id="rId4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Lists</vt:lpstr>
      <vt:lpstr>Referral log</vt:lpstr>
      <vt:lpstr>Partners</vt:lpstr>
      <vt:lpstr>Dashboard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Introzy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2026-08-13T16:34:53Z</dcterms:modified>
</cp:coreProperties>
</file>